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ITC" algorithmName="SHA-512" hashValue="tfv9ii6NDSXTwAjA2dn0JWGFn5kVcQYVVkPHDbScUSG1fpvVveBYitDtICp/NKyFTwrS4SlU2dA8J8smOIMImg==" saltValue="o7cO1ktdD5XAD2+OrsydK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\Desktop\"/>
    </mc:Choice>
  </mc:AlternateContent>
  <bookViews>
    <workbookView xWindow="0" yWindow="0" windowWidth="20400" windowHeight="7755" tabRatio="601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  <sheet name="Лист12" sheetId="12" r:id="rId11"/>
  </sheets>
  <calcPr calcId="152511"/>
</workbook>
</file>

<file path=xl/calcChain.xml><?xml version="1.0" encoding="utf-8"?>
<calcChain xmlns="http://schemas.openxmlformats.org/spreadsheetml/2006/main">
  <c r="C24" i="11" l="1"/>
  <c r="C23" i="11"/>
  <c r="C26" i="11"/>
  <c r="C61" i="11" s="1"/>
  <c r="C36" i="11"/>
  <c r="C43" i="11"/>
  <c r="C48" i="11"/>
  <c r="C60" i="11"/>
  <c r="F5" i="12"/>
  <c r="F6" i="12"/>
  <c r="F25" i="12"/>
  <c r="F26" i="12"/>
  <c r="F43" i="12" s="1"/>
  <c r="F30" i="12"/>
  <c r="F42" i="12"/>
  <c r="F41" i="12"/>
  <c r="F40" i="12"/>
  <c r="F37" i="12"/>
  <c r="F31" i="12"/>
  <c r="C25" i="9"/>
  <c r="D17" i="6"/>
  <c r="C17" i="6"/>
  <c r="E15" i="9"/>
  <c r="E17" i="9" s="1"/>
  <c r="E24" i="9" s="1"/>
  <c r="E36" i="9" s="1"/>
  <c r="E38" i="9" s="1"/>
  <c r="E41" i="9" s="1"/>
  <c r="C15" i="9"/>
  <c r="C17" i="9"/>
  <c r="C15" i="4"/>
  <c r="E25" i="9"/>
  <c r="F18" i="9"/>
  <c r="F31" i="9"/>
  <c r="E31" i="9"/>
  <c r="D31" i="9"/>
  <c r="C31" i="9"/>
  <c r="D18" i="9"/>
  <c r="D30" i="6"/>
  <c r="D62" i="6"/>
  <c r="C30" i="6"/>
  <c r="C62" i="6" s="1"/>
  <c r="C63" i="6" s="1"/>
  <c r="D31" i="6"/>
  <c r="C31" i="6"/>
  <c r="D15" i="6"/>
  <c r="D63" i="6" s="1"/>
  <c r="C15" i="6"/>
  <c r="D11" i="4"/>
  <c r="C11" i="4"/>
  <c r="D65" i="4"/>
  <c r="C65" i="4"/>
  <c r="D36" i="4"/>
  <c r="C36" i="4"/>
  <c r="D29" i="4"/>
  <c r="D72" i="4" s="1"/>
  <c r="D73" i="4" s="1"/>
  <c r="C29" i="4"/>
  <c r="C72" i="4"/>
  <c r="D16" i="4"/>
  <c r="C16" i="4"/>
  <c r="D15" i="4"/>
  <c r="E32" i="10"/>
  <c r="D32" i="10"/>
  <c r="C32" i="10"/>
  <c r="H32" i="6"/>
  <c r="G32" i="6"/>
  <c r="H31" i="6"/>
  <c r="G31" i="6"/>
  <c r="H30" i="6"/>
  <c r="G30" i="6"/>
  <c r="H29" i="6"/>
  <c r="G29" i="6"/>
  <c r="H27" i="6"/>
  <c r="G27" i="6"/>
  <c r="H26" i="6"/>
  <c r="G26" i="6"/>
  <c r="H25" i="6"/>
  <c r="G25" i="6"/>
  <c r="H23" i="6"/>
  <c r="G23" i="6"/>
  <c r="H22" i="6"/>
  <c r="G22" i="6"/>
  <c r="H21" i="6"/>
  <c r="G21" i="6"/>
  <c r="H20" i="6"/>
  <c r="G20" i="6"/>
  <c r="G17" i="6" s="1"/>
  <c r="G62" i="6" s="1"/>
  <c r="G63" i="6" s="1"/>
  <c r="H19" i="6"/>
  <c r="G19" i="6"/>
  <c r="H18" i="6"/>
  <c r="G18" i="6"/>
  <c r="H17" i="6"/>
  <c r="H62" i="6"/>
  <c r="H15" i="6"/>
  <c r="H63" i="6"/>
  <c r="G15" i="6"/>
  <c r="F31" i="6"/>
  <c r="E31" i="6"/>
  <c r="F30" i="6"/>
  <c r="E30" i="6"/>
  <c r="F18" i="6"/>
  <c r="E18" i="6"/>
  <c r="F17" i="6"/>
  <c r="F62" i="6"/>
  <c r="E17" i="6"/>
  <c r="E62" i="6"/>
  <c r="F15" i="6"/>
  <c r="F63" i="6"/>
  <c r="E15" i="6"/>
  <c r="E63" i="6"/>
  <c r="C27" i="4"/>
  <c r="C73" i="4" s="1"/>
  <c r="D27" i="4"/>
  <c r="C24" i="9"/>
  <c r="C36" i="9" s="1"/>
  <c r="C38" i="9" s="1"/>
  <c r="C41" i="9" s="1"/>
</calcChain>
</file>

<file path=xl/sharedStrings.xml><?xml version="1.0" encoding="utf-8"?>
<sst xmlns="http://schemas.openxmlformats.org/spreadsheetml/2006/main" count="579" uniqueCount="413">
  <si>
    <r>
      <t xml:space="preserve">                  </t>
    </r>
    <r>
      <rPr>
        <b/>
        <sz val="10"/>
        <rFont val="Arial Cyr"/>
        <charset val="204"/>
      </rPr>
      <t>С В Е Д Е Н И Я      О   Д Е Я Т Е Л Ь  Н О С Т И</t>
    </r>
  </si>
  <si>
    <t>тыс.сум</t>
  </si>
  <si>
    <t>Виды деятельности</t>
  </si>
  <si>
    <t>Процент от реализации за</t>
  </si>
  <si>
    <t>Номер и дата</t>
  </si>
  <si>
    <t>Кем выдана</t>
  </si>
  <si>
    <t>отчетный период</t>
  </si>
  <si>
    <t>лицензии</t>
  </si>
  <si>
    <t>Промышленности</t>
  </si>
  <si>
    <t>Количество работающих на предприятии</t>
  </si>
  <si>
    <t>в т.ч АУП</t>
  </si>
  <si>
    <t>Реализовано продукции (работ,услуг)</t>
  </si>
  <si>
    <t>в т.ч НДС</t>
  </si>
  <si>
    <t>в т.ч. Экспортированного</t>
  </si>
  <si>
    <t>Затраты, включаемые в произ.себестоимость</t>
  </si>
  <si>
    <t>Расходы периода</t>
  </si>
  <si>
    <t>Налогооблагаемый доход (прибыль)</t>
  </si>
  <si>
    <t>Единый налог</t>
  </si>
  <si>
    <t>Налог на доход (прибыль)</t>
  </si>
  <si>
    <t>Налог с валового дохода</t>
  </si>
  <si>
    <t>Налог на добавленную стоимость</t>
  </si>
  <si>
    <t xml:space="preserve">Налог на добавленную стоимость за импортируемые </t>
  </si>
  <si>
    <t>работы, услуги</t>
  </si>
  <si>
    <t>Налог на дивиденты и проценты</t>
  </si>
  <si>
    <t>Экологический налог</t>
  </si>
  <si>
    <t>Налог на землю</t>
  </si>
  <si>
    <t>Налог на имущество</t>
  </si>
  <si>
    <t>Акцизы</t>
  </si>
  <si>
    <t>Налог на пользование недрами</t>
  </si>
  <si>
    <t>Налог на рекламу</t>
  </si>
  <si>
    <t>Налог за пользование водными ресурсами</t>
  </si>
  <si>
    <t>Налог на развитие социальной инфраструктуры</t>
  </si>
  <si>
    <t>Фиксированный налог</t>
  </si>
  <si>
    <t>Всего</t>
  </si>
  <si>
    <t>Фонд оплаты труда</t>
  </si>
  <si>
    <t>В т.ч. АУП</t>
  </si>
  <si>
    <t>Совместителей</t>
  </si>
  <si>
    <t>Подоходный налог с зарплаты</t>
  </si>
  <si>
    <t>Отчисления в вонд развития школьного образования от ФОТ</t>
  </si>
  <si>
    <t>для предприятий торговли 1,0%</t>
  </si>
  <si>
    <t>для банков 1,5 %</t>
  </si>
  <si>
    <t>М.П</t>
  </si>
  <si>
    <t xml:space="preserve">Директор </t>
  </si>
  <si>
    <t>______________________</t>
  </si>
  <si>
    <t>Главный бухгалтер__________________</t>
  </si>
  <si>
    <t xml:space="preserve">           Приложение №1</t>
  </si>
  <si>
    <t>к приказу Министерства Финансов Республики Узбекистан</t>
  </si>
  <si>
    <t>от 27 декабря 2002 года "140</t>
  </si>
  <si>
    <t xml:space="preserve">     БУХГАЛТЕРСКИЙ БАЛАНС  </t>
  </si>
  <si>
    <t xml:space="preserve">        форма №1</t>
  </si>
  <si>
    <t>Коды</t>
  </si>
  <si>
    <t>Форма №1 по ОКУД</t>
  </si>
  <si>
    <t>по ОКПО</t>
  </si>
  <si>
    <t>Отрасль:</t>
  </si>
  <si>
    <t>по ОКОНХ</t>
  </si>
  <si>
    <t>по КОПФ</t>
  </si>
  <si>
    <t>по КФС</t>
  </si>
  <si>
    <r>
      <t>Министерства, ведомства и другие: Узвинпром холдинг</t>
    </r>
    <r>
      <rPr>
        <b/>
        <sz val="10"/>
        <rFont val="Arial Cyr"/>
        <charset val="204"/>
      </rPr>
      <t>"</t>
    </r>
  </si>
  <si>
    <t>по СООГУ</t>
  </si>
  <si>
    <t>Идентификационный номер налогоплательщика</t>
  </si>
  <si>
    <t>ИНН</t>
  </si>
  <si>
    <r>
      <t xml:space="preserve">Территория : </t>
    </r>
    <r>
      <rPr>
        <b/>
        <sz val="10"/>
        <rFont val="Arial Cyr"/>
        <charset val="204"/>
      </rPr>
      <t>Республика Узбекистан</t>
    </r>
  </si>
  <si>
    <t>СОАТО</t>
  </si>
  <si>
    <t>Адрес:</t>
  </si>
  <si>
    <t>Дата высылки</t>
  </si>
  <si>
    <t>Единица измерения, тыс.сум</t>
  </si>
  <si>
    <t>Дата получения</t>
  </si>
  <si>
    <t>Срок представл</t>
  </si>
  <si>
    <t>Код</t>
  </si>
  <si>
    <t>На начало</t>
  </si>
  <si>
    <t>На конец</t>
  </si>
  <si>
    <t>Наименование показателей</t>
  </si>
  <si>
    <t>строки</t>
  </si>
  <si>
    <t>отчетного</t>
  </si>
  <si>
    <t>периода</t>
  </si>
  <si>
    <t>АКТИВ</t>
  </si>
  <si>
    <t>1. Долгосрочные активы</t>
  </si>
  <si>
    <t>Основные средства:</t>
  </si>
  <si>
    <t>Первоначальная (восстановительная) стоимость (0100,0300)</t>
  </si>
  <si>
    <t>0 10</t>
  </si>
  <si>
    <t>сумма износа (0200)</t>
  </si>
  <si>
    <t>0 11</t>
  </si>
  <si>
    <t>Остаточная (балансовая) стоимость (стр 010-011)</t>
  </si>
  <si>
    <t>0 12</t>
  </si>
  <si>
    <t>Нематериальные активы:</t>
  </si>
  <si>
    <t>Первоначальная  стоимость (0400)</t>
  </si>
  <si>
    <t>0 20</t>
  </si>
  <si>
    <t>сумма амортизации (0500)</t>
  </si>
  <si>
    <t>0 21</t>
  </si>
  <si>
    <t>Остаточная (балансовая) стоимость (стр 020-021)</t>
  </si>
  <si>
    <t>0 22</t>
  </si>
  <si>
    <t>Долгосрочные инвестиции, всего(стр 040+050+060+070+080), в т.ч</t>
  </si>
  <si>
    <t>0 30</t>
  </si>
  <si>
    <t>Ценные бумаги (0610)</t>
  </si>
  <si>
    <t>0 40</t>
  </si>
  <si>
    <t>Инвестиции в дочерние хозяйственные общества (0620)</t>
  </si>
  <si>
    <t>0 50</t>
  </si>
  <si>
    <t>Инвестиции в зависимые хозяйственные общества (0630)</t>
  </si>
  <si>
    <t>0 60</t>
  </si>
  <si>
    <t>Инвестиции в предприятия с иностранным капиталом (0640)</t>
  </si>
  <si>
    <t>0 70</t>
  </si>
  <si>
    <t>Прочие долгосрочные инвестиции (0690)</t>
  </si>
  <si>
    <t>0 80</t>
  </si>
  <si>
    <t>Оборудование к установке (0700)</t>
  </si>
  <si>
    <t>0 90</t>
  </si>
  <si>
    <t>Капитальные вложения (0800)</t>
  </si>
  <si>
    <t>Долгосрочные дебиторская задолженность (0910,0920,0930,0940)</t>
  </si>
  <si>
    <t>из нее просроченная</t>
  </si>
  <si>
    <t>Долгосрочные отсроченные расходы (0950,0960,0990)</t>
  </si>
  <si>
    <t>Итого по разделу (стр 012+022+030+090+100+110+120)</t>
  </si>
  <si>
    <t>2. Текущие активы</t>
  </si>
  <si>
    <t>Товарно-материальные запасы, всего (стр 150+160+170+180) в т.ч</t>
  </si>
  <si>
    <t>Производственные запасы (1000,1100,1500,1600)</t>
  </si>
  <si>
    <t>Незавершенное производство (2000,2100,2300,2700)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</si>
  <si>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</si>
  <si>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</si>
  <si>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</si>
  <si>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</si>
  <si>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(стр 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</si>
  <si>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</si>
  <si>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</si>
  <si>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</si>
  <si>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</si>
  <si>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</si>
  <si>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</si>
  <si>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по акцизному налогу в ХК (4401)</t>
  </si>
  <si>
    <t>Задолженность уредителей по вкладам в уставный капитал (4600)</t>
  </si>
  <si>
    <r>
      <t>З</t>
    </r>
    <r>
      <rPr>
        <sz val="10"/>
        <rFont val="Arial Cyr"/>
        <charset val="204"/>
      </rPr>
      <t>адолженность персонала по прочим операциям (4700)</t>
    </r>
  </si>
  <si>
    <t>Прочие дебиторские задолженности (4800)</t>
  </si>
  <si>
    <t>Денежные средства, всего (стр 330+340+350+360) в том числе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</si>
  <si>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</si>
  <si>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</si>
  <si>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</si>
  <si>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(5500,5600,5700)</t>
  </si>
  <si>
    <t>Краткосрочные инвестиции (5800)</t>
  </si>
  <si>
    <t>Прочие текущие активы (5900)</t>
  </si>
  <si>
    <t>Итого по разделу 11(стр 140+190+200+210+320+370+380)</t>
  </si>
  <si>
    <t>Всего по активу (стр 130+стр 390)</t>
  </si>
  <si>
    <t>ПАССИВ</t>
  </si>
  <si>
    <t>1. Источники собственных средств</t>
  </si>
  <si>
    <t>Уставный капитал (8300)</t>
  </si>
  <si>
    <t>Добавленный капитал (8400)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</si>
  <si>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</si>
  <si>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</si>
  <si>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</si>
  <si>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>Целевые поступления (8800)</t>
  </si>
  <si>
    <t>Резервы предостоящих расходов и платежей (8900)</t>
  </si>
  <si>
    <t>Итого по разделу 1 (стр 410+420+430+440+450+460+470)</t>
  </si>
  <si>
    <t>2. Обязательства</t>
  </si>
  <si>
    <t>из нее просроченная долгосрочная кредиторская задолженность</t>
  </si>
  <si>
    <t>Долгосрочные задолженность поставщикам и подрядчикам (7000)</t>
  </si>
  <si>
    <t>Долгосрочная задолженность обособленным подразделениям (7110)</t>
  </si>
  <si>
    <t>Долгосрочные отсроченные доходы (7210,7220,7230)</t>
  </si>
  <si>
    <t>Прочие долгосрочные отсроченные обязательства (7250,7290)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</si>
  <si>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</si>
  <si>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</si>
  <si>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(7820,7830,7840)</t>
  </si>
  <si>
    <t>Прочие долгосрочные кредиторская задолженности (7900)</t>
  </si>
  <si>
    <t>из нее просроченная текущая кредиторская задолженность</t>
  </si>
  <si>
    <t>Задолженность поставщикам и подрядчикам (6000)</t>
  </si>
  <si>
    <t>Задолженность обособленным подразделениям (6110)</t>
  </si>
  <si>
    <t>Задолженность дочерним и зависимым хозяйственным обществам6120</t>
  </si>
  <si>
    <t>Отсроченные доходы (6210,6220,6230)</t>
  </si>
  <si>
    <t>Отсроченные обязательства по налогам и обязательным платежам (6240)</t>
  </si>
  <si>
    <t>Прочие отсроченные обязательства (6250,6290)</t>
  </si>
  <si>
    <t>Полученные авансы (6300)</t>
  </si>
  <si>
    <t>Задолженность по платежам в бюджет (6400)</t>
  </si>
  <si>
    <t>Задолженность по акцизу ХК (6401)</t>
  </si>
  <si>
    <t>Задолженность по страхованию (6510)</t>
  </si>
  <si>
    <t>Задолженность учредителям (6600)</t>
  </si>
  <si>
    <t>Задолженностьо по оплате труда (6700)</t>
  </si>
  <si>
    <t>Краткосрочные банковские кредиты (6810)</t>
  </si>
  <si>
    <t>Краткосрочные займы (6820,6830,6840)</t>
  </si>
  <si>
    <t>Текущая часть долгосрочные обязательств (6950)</t>
  </si>
  <si>
    <t>Прочие кредиторская задолженности (6900 кроме 6950)</t>
  </si>
  <si>
    <t>Итого по разделу 11 (стр490+600)</t>
  </si>
  <si>
    <t>Всего по пассиву баланса (стр 480+770)</t>
  </si>
  <si>
    <t>СПРАВКА  О НАЛИЧИИ ЦЕНОСТЕЙ, УЧИТЫВАЕМЫХ НА ЗАБАЛАНСОВЫХ СЧЕТАХ</t>
  </si>
  <si>
    <t>Основные средства, полученные по краткосрочной аренде (001)</t>
  </si>
  <si>
    <t>Материалы, принятые на переработку (003)</t>
  </si>
  <si>
    <t>Товары, принятые на комиссию (004)</t>
  </si>
  <si>
    <t>Оборудование, принятое для монтажа (006)</t>
  </si>
  <si>
    <t>Списанная  в убыток задолженность неплатежеспособных</t>
  </si>
  <si>
    <t>дебиторов (007)</t>
  </si>
  <si>
    <t>Обеспечение обязательств и платежей-полученные (008)</t>
  </si>
  <si>
    <t>Обеспечение обязательств и платежей-выданные (009)</t>
  </si>
  <si>
    <t xml:space="preserve">Основные средства, сданные по договору  </t>
  </si>
  <si>
    <t>долгосрочной аренде (010)</t>
  </si>
  <si>
    <t>Имущество, полученной по договору ссуды (011)</t>
  </si>
  <si>
    <t>Расходы, исключаемые из налогооблагаемой базы</t>
  </si>
  <si>
    <t>следующих периодов (012)</t>
  </si>
  <si>
    <t>Временные налоговые льготы (по видам) (013)</t>
  </si>
  <si>
    <t>Инвентарь и хозяйственные принадлежности в</t>
  </si>
  <si>
    <t>экспуатации (014)</t>
  </si>
  <si>
    <t>Руководитель ____________________________</t>
  </si>
  <si>
    <t>Главный бухгалтер_________________________</t>
  </si>
  <si>
    <t xml:space="preserve">                    к приказу Министерства Финансов Республики Узбекистан</t>
  </si>
  <si>
    <t>ОТЧЕТ О ФИНАНСОВЫХ РЕЗУЛЬТАТАХ форма №2</t>
  </si>
  <si>
    <t xml:space="preserve">ПРОМЫШЛЕННОСТЬ </t>
  </si>
  <si>
    <r>
      <t>Министерства, ведомства и другие: УЗВИНПРОМ-ХОЛДИНГ</t>
    </r>
    <r>
      <rPr>
        <b/>
        <sz val="10"/>
        <rFont val="Arial Cyr"/>
        <charset val="204"/>
      </rPr>
      <t>"</t>
    </r>
  </si>
  <si>
    <t>РЕЗУЛЬТАТАХ форма №2 по</t>
  </si>
  <si>
    <t>За соотвествующий</t>
  </si>
  <si>
    <t>За отчетный</t>
  </si>
  <si>
    <t>Наименование показателя</t>
  </si>
  <si>
    <t>период прошлого года</t>
  </si>
  <si>
    <t>период</t>
  </si>
  <si>
    <t>Доходы</t>
  </si>
  <si>
    <t>Расходы</t>
  </si>
  <si>
    <t>(прибыль)</t>
  </si>
  <si>
    <t>(убыток)</t>
  </si>
  <si>
    <t>(Прибыль)</t>
  </si>
  <si>
    <t>Выручка от реализации продукции (тов,раб и усл)</t>
  </si>
  <si>
    <t>00 6</t>
  </si>
  <si>
    <t>00 7</t>
  </si>
  <si>
    <t>Акцизный налог</t>
  </si>
  <si>
    <t>00 8</t>
  </si>
  <si>
    <t>Акцизный налог ХК</t>
  </si>
  <si>
    <t>00 9</t>
  </si>
  <si>
    <t>Возврат тары</t>
  </si>
  <si>
    <t>Чистая выручка от реализации продукции</t>
  </si>
  <si>
    <t>Себестоимость реализованной продукции</t>
  </si>
  <si>
    <t>Расходы периода, всего (стр 050+060+070+080), в т.ч</t>
  </si>
  <si>
    <t>Расходы по реализации</t>
  </si>
  <si>
    <t>Административные расходы</t>
  </si>
  <si>
    <t>Прочие операционные расходы</t>
  </si>
  <si>
    <t>Прочие доходы от основной деятельности</t>
  </si>
  <si>
    <t>Доходы в виде дивидентов</t>
  </si>
  <si>
    <t>Доходы в виде процентов</t>
  </si>
  <si>
    <t>Доходы  от долгосрочной аренды (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</si>
  <si>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</si>
  <si>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</si>
  <si>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</t>
  </si>
  <si>
    <t>Убытки от валютных курсовых разниц</t>
  </si>
  <si>
    <t>Прочие расходы по финансовой деятельности</t>
  </si>
  <si>
    <t>Чрезвычайные прибыли и убытки</t>
  </si>
  <si>
    <t>Налог на доходы (прибыль)</t>
  </si>
  <si>
    <t>Прочие налоги и сборы от прибыли</t>
  </si>
  <si>
    <t>СПРАВКА  О ПЛАТЕЖАХ в БЮДЖЕТ</t>
  </si>
  <si>
    <t>Причитается</t>
  </si>
  <si>
    <t>Фактически</t>
  </si>
  <si>
    <t>по расчету</t>
  </si>
  <si>
    <t>внесено</t>
  </si>
  <si>
    <t>за отчетный период</t>
  </si>
  <si>
    <t>Налог на доходы (прибыль) юридических лиц</t>
  </si>
  <si>
    <t>Налог на доходы  физических лиц</t>
  </si>
  <si>
    <t>Налог на благоустройство и развитие социальной инфрастук</t>
  </si>
  <si>
    <t>Налог за пользование недрами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</si>
  <si>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</si>
  <si>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</si>
  <si>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</si>
  <si>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</si>
  <si>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</si>
  <si>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Обязательные отчисление в Республики дорожный фонд</t>
  </si>
  <si>
    <t>Обязательные отчисления во внебюджетный Пенсионный фонд</t>
  </si>
  <si>
    <t>Обязательные отчисления в Фонд школьного образования</t>
  </si>
  <si>
    <t>Единый социальный платеж</t>
  </si>
  <si>
    <t>Импортные таможенные пошлины</t>
  </si>
  <si>
    <t>Сборы в местный бюджет</t>
  </si>
  <si>
    <t>Финансовые санкции за просроченные  платежи в бюджет</t>
  </si>
  <si>
    <t>Всего сумма платежей в бюджет (стр 280 по 470 кроме 291)</t>
  </si>
  <si>
    <t>Задолженность образовавшаяся по причинам, не зависящим от предприятий</t>
  </si>
  <si>
    <t>в том числе</t>
  </si>
  <si>
    <t xml:space="preserve">Сумма </t>
  </si>
  <si>
    <t>задолженнсоти по</t>
  </si>
  <si>
    <t>Общая</t>
  </si>
  <si>
    <t>Задолженность по</t>
  </si>
  <si>
    <t>Сумма перечисленных</t>
  </si>
  <si>
    <t>Задолжен</t>
  </si>
  <si>
    <t>которой в соответ</t>
  </si>
  <si>
    <t>№№</t>
  </si>
  <si>
    <t>Перечень дебиторов и кредиторов</t>
  </si>
  <si>
    <t>просрочен</t>
  </si>
  <si>
    <t>продукции, отгруже-</t>
  </si>
  <si>
    <t>авансовых платежей</t>
  </si>
  <si>
    <t>ность</t>
  </si>
  <si>
    <t>ствии с законода-</t>
  </si>
  <si>
    <t>задолжен</t>
  </si>
  <si>
    <t>ная</t>
  </si>
  <si>
    <t>Задолженность</t>
  </si>
  <si>
    <t>нной (полученной)</t>
  </si>
  <si>
    <t>по которым предусмот</t>
  </si>
  <si>
    <t>отсрочен-</t>
  </si>
  <si>
    <t>тельство идет</t>
  </si>
  <si>
    <t>без предоплаты по</t>
  </si>
  <si>
    <t>рена отгрузка сырья и</t>
  </si>
  <si>
    <t>ная по</t>
  </si>
  <si>
    <t>процесс судебного</t>
  </si>
  <si>
    <t>решениям</t>
  </si>
  <si>
    <t>материалов из государ</t>
  </si>
  <si>
    <t>разбирательства</t>
  </si>
  <si>
    <t>правительства</t>
  </si>
  <si>
    <t>ственных ресурсов и</t>
  </si>
  <si>
    <t>правитель</t>
  </si>
  <si>
    <t>по</t>
  </si>
  <si>
    <t>фондов</t>
  </si>
  <si>
    <t>ства</t>
  </si>
  <si>
    <t>предъявленным</t>
  </si>
  <si>
    <t xml:space="preserve">искам или </t>
  </si>
  <si>
    <t>вынесено</t>
  </si>
  <si>
    <t>Из нее</t>
  </si>
  <si>
    <t>решение хозяйст</t>
  </si>
  <si>
    <t>просро-</t>
  </si>
  <si>
    <t>венного суда</t>
  </si>
  <si>
    <t>ченная</t>
  </si>
  <si>
    <t>о взыскании</t>
  </si>
  <si>
    <t>с кредитора</t>
  </si>
  <si>
    <t>ДЕБИТОРСКАЯ ЗАДОЛЖЕННОСТЬ</t>
  </si>
  <si>
    <t xml:space="preserve"> </t>
  </si>
  <si>
    <t>Дебиторы всего</t>
  </si>
  <si>
    <t>Узпахта саноат сотиш</t>
  </si>
  <si>
    <t>Узмевасабзавотсаноат-холдинг"</t>
  </si>
  <si>
    <t>Узгуштсаноат</t>
  </si>
  <si>
    <t>Узбексавдо</t>
  </si>
  <si>
    <t>Узбекбирлашув</t>
  </si>
  <si>
    <t>Узпиллачилик</t>
  </si>
  <si>
    <t>Енгилсаноат</t>
  </si>
  <si>
    <t>Узавтотранспорт</t>
  </si>
  <si>
    <t>Узкишлоктаъминот-тузатиш</t>
  </si>
  <si>
    <t>Уздавнефтмахсулот</t>
  </si>
  <si>
    <t>Узбекгаз</t>
  </si>
  <si>
    <t>Энергетика Вазирлиги</t>
  </si>
  <si>
    <t>Узозик-овкат саноат</t>
  </si>
  <si>
    <t>Узкишлокхуж</t>
  </si>
  <si>
    <t>Алока Вазирлиги</t>
  </si>
  <si>
    <t>Узагроводоканал</t>
  </si>
  <si>
    <t>Узавгрокоммунхизмат</t>
  </si>
  <si>
    <t>Молия органи</t>
  </si>
  <si>
    <t>Солик органи</t>
  </si>
  <si>
    <t>Нафака жамгармаси</t>
  </si>
  <si>
    <t>Касаба уюшмаси жамгармаси</t>
  </si>
  <si>
    <t>Бандлик хизмати</t>
  </si>
  <si>
    <t>Хусусий чорва фермерлари</t>
  </si>
  <si>
    <t>Дехкон фермер хужалиги</t>
  </si>
  <si>
    <t>Иш хаки</t>
  </si>
  <si>
    <t>Агросугурта</t>
  </si>
  <si>
    <t>Узкишлок ва сув вазирлиги</t>
  </si>
  <si>
    <t>Вилмевасабзавот</t>
  </si>
  <si>
    <t>Узкимёсаноат</t>
  </si>
  <si>
    <t>Таъсисчилар б-н хисоб китоб</t>
  </si>
  <si>
    <t>Узавтойул</t>
  </si>
  <si>
    <t>Хусусий кичик корхоналар</t>
  </si>
  <si>
    <t>Уз дон махсулот корпарация</t>
  </si>
  <si>
    <t>Мактаб таълими</t>
  </si>
  <si>
    <t>Бошкалар</t>
  </si>
  <si>
    <t>2, 1</t>
  </si>
  <si>
    <t>3, 1</t>
  </si>
  <si>
    <t>Руководитель</t>
  </si>
  <si>
    <t>Главный бухгалтер</t>
  </si>
  <si>
    <t>КРЕДИТОРСКАЯ ЗАДОЛЖЕННОСТЬ</t>
  </si>
  <si>
    <t>Кредиторы всего</t>
  </si>
  <si>
    <t>инпс 1%</t>
  </si>
  <si>
    <t>5, 1</t>
  </si>
  <si>
    <t>В том числе</t>
  </si>
  <si>
    <t>5,1,2</t>
  </si>
  <si>
    <t>6, 1</t>
  </si>
  <si>
    <t>АН №225 17.02.04</t>
  </si>
  <si>
    <t>АН №226 17.02.04</t>
  </si>
  <si>
    <r>
      <t xml:space="preserve">Наименование организации  </t>
    </r>
    <r>
      <rPr>
        <b/>
        <u/>
        <sz val="10"/>
        <rFont val="Arial Cyr"/>
        <charset val="204"/>
      </rPr>
      <t>ОАО "Ховренко"</t>
    </r>
  </si>
  <si>
    <r>
      <t xml:space="preserve">Статус                                 </t>
    </r>
    <r>
      <rPr>
        <b/>
        <sz val="10"/>
        <rFont val="Arial Cyr"/>
        <charset val="204"/>
      </rPr>
      <t>Юридический</t>
    </r>
  </si>
  <si>
    <r>
      <t xml:space="preserve">Расчетный счет №              </t>
    </r>
    <r>
      <rPr>
        <b/>
        <sz val="10"/>
        <rFont val="Arial Cyr"/>
        <charset val="204"/>
      </rPr>
      <t>20208000900216385001</t>
    </r>
  </si>
  <si>
    <r>
      <t xml:space="preserve">Валютный счет №               </t>
    </r>
    <r>
      <rPr>
        <b/>
        <sz val="10"/>
        <rFont val="Arial Cyr"/>
        <charset val="204"/>
      </rPr>
      <t>20840000300216385001</t>
    </r>
  </si>
  <si>
    <t>Каб.Мин</t>
  </si>
  <si>
    <t>сводный</t>
  </si>
  <si>
    <t>СВОДНЫЙ</t>
  </si>
  <si>
    <t>0 710001</t>
  </si>
  <si>
    <r>
      <t xml:space="preserve">Предприятие, организация </t>
    </r>
    <r>
      <rPr>
        <b/>
        <sz val="12"/>
        <rFont val="Arial Cyr"/>
        <charset val="204"/>
      </rPr>
      <t>ОАО "Ховренко"</t>
    </r>
  </si>
  <si>
    <t>Промышленность</t>
  </si>
  <si>
    <r>
      <t xml:space="preserve">Организационно-правовая форма: </t>
    </r>
    <r>
      <rPr>
        <b/>
        <sz val="10"/>
        <rFont val="Arial Cyr"/>
        <charset val="204"/>
      </rPr>
      <t>Юридическая</t>
    </r>
  </si>
  <si>
    <r>
      <t>Форма собственности:</t>
    </r>
    <r>
      <rPr>
        <b/>
        <sz val="10"/>
        <rFont val="Arial Cyr"/>
        <charset val="204"/>
      </rPr>
      <t xml:space="preserve"> Акционерная компания</t>
    </r>
  </si>
  <si>
    <t>г.Самарканд, ул М. Кошгарий 58</t>
  </si>
  <si>
    <r>
      <t xml:space="preserve">Предприятие, организация </t>
    </r>
    <r>
      <rPr>
        <b/>
        <sz val="12"/>
        <rFont val="Arial Cyr"/>
        <charset val="204"/>
      </rPr>
      <t>ОАО "ХОВРЕНКО"</t>
    </r>
  </si>
  <si>
    <t>г.Самарканд, ул М. КОШГАРИ 58</t>
  </si>
  <si>
    <t xml:space="preserve">о деятельности </t>
  </si>
  <si>
    <t>ОАО Самвинкомбинат им.Ховренко</t>
  </si>
  <si>
    <t>Авансовые платежи в государственные целевые фонды и по страхованию (4500)</t>
  </si>
  <si>
    <t>Долгосрочные обязательства, всего (стр 500+510+520+530+540+550+560+570+580+590</t>
  </si>
  <si>
    <t>в том числе долгосрочная кредиторская задолженность (стр 500+520+540+560+590)</t>
  </si>
  <si>
    <t>Долгосрочная задолженность дочерним и зависимым хозяйственным обществам (7120)</t>
  </si>
  <si>
    <t>Долгосрочные отсроченные обязательства по налогам и обязательным платежам (7240)</t>
  </si>
  <si>
    <t>Текущие обязательства, всего (стр610+620+630+640+650+660+670+680+690+700+710+720+730+740+750+760)</t>
  </si>
  <si>
    <t>в том числе  текущая  кредиторская задолженность (стр 610+630+650+670+680+690+700+710+720+760)</t>
  </si>
  <si>
    <t>Валовая прибыль (убыток) от реализации продукции (товаров, работ, услуг) (стр 010-020)</t>
  </si>
  <si>
    <t>030</t>
  </si>
  <si>
    <t>Прибыль (убыток) от основной деятельности (стр 030-040+090)</t>
  </si>
  <si>
    <t>Доходы от финансовой деятельности, всего (стр 120+130+140+150+160) в том числе</t>
  </si>
  <si>
    <t>Расходы в виде процентов по долгосрочной аренде (лизингу)</t>
  </si>
  <si>
    <t>Прбыль (убыток) от общехозяйственной деятельности (стр 100+110+-170)</t>
  </si>
  <si>
    <t>Чистая прибыль (убыток) отчетного периода (стр 240-250-260)</t>
  </si>
  <si>
    <t>Расходы отчетного периода, исключаемые из налогооблагаемой базы в будущем</t>
  </si>
  <si>
    <t>080</t>
  </si>
  <si>
    <t>Расходы от финансовой деятельности ( стр 180+190+200+210) в том числе</t>
  </si>
  <si>
    <t>Прибыль (убыток) до уплаты налога на доходы (прибыль) (стр 220+/-230)</t>
  </si>
  <si>
    <t>в том числе отчисления в индивидуальные накопительные пенсионные счета граждан</t>
  </si>
  <si>
    <t>Фактически внесено из причитающегося расчета за отчетный период</t>
  </si>
  <si>
    <t>Из нее Задолженность внутри республики</t>
  </si>
  <si>
    <t>Всего задолженность внутри республики</t>
  </si>
  <si>
    <t>Всего внутриведомственная задолженность</t>
  </si>
  <si>
    <t>Всего задолженность за пределами республики</t>
  </si>
  <si>
    <t>Товарно-материальные ценности, принятые на ответственное хранение (002)</t>
  </si>
  <si>
    <t>Отчисления в пенсионный фонд 25 % от ФОТ</t>
  </si>
  <si>
    <t>Отчисления в Пенсионный фонд 1,6 % от фактического объема реализации продукции</t>
  </si>
  <si>
    <t>Отчисления в Республиканский дорожный фонд  для предприятий производственных и сферы услуг 1,4%</t>
  </si>
  <si>
    <t>БАЛАНС</t>
  </si>
  <si>
    <t xml:space="preserve">                                                                                      </t>
  </si>
  <si>
    <t>Задолженность по платежи в государственные целевые фонды  (6500)</t>
  </si>
  <si>
    <t xml:space="preserve">Налог на добавленную стоимость        </t>
  </si>
  <si>
    <t xml:space="preserve">Акцизный налог                                  </t>
  </si>
  <si>
    <t>на 1  июля  2015 год</t>
  </si>
  <si>
    <t>За 9 месяц 2015 год</t>
  </si>
  <si>
    <t xml:space="preserve">           на 1 октября  2015 год</t>
  </si>
  <si>
    <t>Страховые взносы 7 % с зарплаты</t>
  </si>
  <si>
    <t>на 1  октября  2015 год</t>
  </si>
  <si>
    <t>состоянию  на 1  октября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</si>
</sst>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u/>
      <sz val="10"/>
      <name val="Arial Cyr"/>
      <charset val="204"/>
    </font>
    <font>
      <b/>
      <u/>
      <sz val="1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b/>
      <i/>
      <sz val="10"/>
      <name val="Arial Cyr"/>
      <charset val="204"/>
    </font>
    <font>
      <b/>
      <u/>
      <sz val="10"/>
      <name val="Arial Cyr"/>
      <charset val="204"/>
    </font>
    <font>
      <b/>
      <i/>
      <sz val="11"/>
      <name val="Arial Cyr"/>
      <charset val="204"/>
    </font>
    <font>
      <b/>
      <i/>
      <sz val="1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10" xfId="0" applyFont="1" applyBorder="1"/>
    <xf numFmtId="0" fontId="5" fillId="0" borderId="11" xfId="0" applyFont="1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16" xfId="0" applyBorder="1"/>
    <xf numFmtId="0" fontId="5" fillId="0" borderId="16" xfId="0" applyFont="1" applyBorder="1"/>
    <xf numFmtId="0" fontId="5" fillId="0" borderId="17" xfId="0" applyFont="1" applyBorder="1"/>
    <xf numFmtId="0" fontId="0" fillId="0" borderId="18" xfId="0" applyBorder="1"/>
    <xf numFmtId="0" fontId="6" fillId="0" borderId="13" xfId="0" applyFont="1" applyBorder="1"/>
    <xf numFmtId="0" fontId="1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6" xfId="0" applyFont="1" applyBorder="1"/>
    <xf numFmtId="0" fontId="13" fillId="0" borderId="19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6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3" fillId="0" borderId="9" xfId="0" applyFont="1" applyBorder="1"/>
    <xf numFmtId="0" fontId="13" fillId="0" borderId="13" xfId="0" applyFont="1" applyBorder="1"/>
    <xf numFmtId="0" fontId="12" fillId="0" borderId="13" xfId="0" applyFont="1" applyFill="1" applyBorder="1"/>
    <xf numFmtId="0" fontId="0" fillId="0" borderId="20" xfId="0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6" fillId="0" borderId="11" xfId="0" applyFont="1" applyBorder="1"/>
    <xf numFmtId="0" fontId="13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0" fillId="0" borderId="0" xfId="0" applyFont="1"/>
    <xf numFmtId="0" fontId="13" fillId="0" borderId="21" xfId="0" applyFont="1" applyBorder="1"/>
    <xf numFmtId="0" fontId="12" fillId="0" borderId="22" xfId="0" applyFont="1" applyBorder="1"/>
    <xf numFmtId="0" fontId="13" fillId="0" borderId="17" xfId="0" applyFont="1" applyBorder="1"/>
    <xf numFmtId="0" fontId="13" fillId="0" borderId="14" xfId="0" applyFont="1" applyBorder="1"/>
    <xf numFmtId="0" fontId="13" fillId="0" borderId="18" xfId="0" applyFont="1" applyBorder="1"/>
    <xf numFmtId="0" fontId="13" fillId="0" borderId="10" xfId="0" applyFont="1" applyBorder="1"/>
    <xf numFmtId="0" fontId="12" fillId="0" borderId="11" xfId="0" applyFont="1" applyBorder="1" applyAlignment="1">
      <alignment horizontal="left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5" fillId="0" borderId="23" xfId="0" applyFont="1" applyBorder="1"/>
    <xf numFmtId="0" fontId="18" fillId="0" borderId="13" xfId="0" applyFont="1" applyBorder="1"/>
    <xf numFmtId="0" fontId="17" fillId="0" borderId="11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6" fillId="0" borderId="21" xfId="0" applyFont="1" applyBorder="1"/>
    <xf numFmtId="0" fontId="7" fillId="0" borderId="22" xfId="0" applyFont="1" applyBorder="1"/>
    <xf numFmtId="0" fontId="7" fillId="0" borderId="9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9" xfId="0" applyFont="1" applyBorder="1"/>
    <xf numFmtId="0" fontId="7" fillId="0" borderId="23" xfId="0" applyFont="1" applyBorder="1"/>
    <xf numFmtId="0" fontId="7" fillId="0" borderId="0" xfId="0" applyFont="1" applyBorder="1"/>
    <xf numFmtId="0" fontId="7" fillId="0" borderId="18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9" xfId="0" applyBorder="1"/>
    <xf numFmtId="0" fontId="5" fillId="0" borderId="9" xfId="0" applyFont="1" applyBorder="1"/>
    <xf numFmtId="0" fontId="15" fillId="0" borderId="9" xfId="0" applyFont="1" applyBorder="1" applyAlignment="1">
      <alignment horizontal="right"/>
    </xf>
    <xf numFmtId="0" fontId="19" fillId="0" borderId="5" xfId="0" applyFont="1" applyBorder="1"/>
    <xf numFmtId="0" fontId="21" fillId="0" borderId="16" xfId="0" applyFont="1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19" fillId="0" borderId="0" xfId="0" applyFont="1" applyFill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9" xfId="0" applyFont="1" applyFill="1" applyBorder="1"/>
    <xf numFmtId="0" fontId="6" fillId="0" borderId="18" xfId="0" applyFont="1" applyFill="1" applyBorder="1"/>
    <xf numFmtId="0" fontId="6" fillId="0" borderId="12" xfId="0" applyFont="1" applyFill="1" applyBorder="1"/>
    <xf numFmtId="0" fontId="6" fillId="0" borderId="10" xfId="0" applyFont="1" applyFill="1" applyBorder="1"/>
    <xf numFmtId="0" fontId="5" fillId="0" borderId="20" xfId="0" applyFont="1" applyFill="1" applyBorder="1"/>
    <xf numFmtId="0" fontId="5" fillId="0" borderId="22" xfId="0" applyFont="1" applyFill="1" applyBorder="1"/>
    <xf numFmtId="0" fontId="5" fillId="0" borderId="11" xfId="0" applyFont="1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10" xfId="0" applyFill="1" applyBorder="1"/>
    <xf numFmtId="0" fontId="7" fillId="0" borderId="0" xfId="0" applyFont="1" applyFill="1"/>
    <xf numFmtId="0" fontId="0" fillId="0" borderId="15" xfId="0" applyFill="1" applyBorder="1"/>
    <xf numFmtId="0" fontId="21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9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right"/>
    </xf>
    <xf numFmtId="0" fontId="10" fillId="0" borderId="0" xfId="0" applyFont="1" applyFill="1"/>
    <xf numFmtId="0" fontId="0" fillId="0" borderId="20" xfId="0" applyFill="1" applyBorder="1" applyAlignment="1">
      <alignment horizontal="center"/>
    </xf>
    <xf numFmtId="0" fontId="0" fillId="0" borderId="18" xfId="0" applyFill="1" applyBorder="1"/>
    <xf numFmtId="0" fontId="0" fillId="0" borderId="16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ill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vertical="center" wrapText="1"/>
    </xf>
    <xf numFmtId="49" fontId="12" fillId="0" borderId="9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" fontId="0" fillId="0" borderId="11" xfId="0" applyNumberFormat="1" applyBorder="1" applyAlignment="1">
      <alignment vertical="center"/>
    </xf>
    <xf numFmtId="1" fontId="0" fillId="0" borderId="9" xfId="0" applyNumberFormat="1" applyBorder="1"/>
    <xf numFmtId="0" fontId="0" fillId="0" borderId="17" xfId="0" applyBorder="1" applyAlignment="1">
      <alignment vertical="center" wrapText="1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1" fontId="0" fillId="0" borderId="10" xfId="0" applyNumberFormat="1" applyBorder="1"/>
    <xf numFmtId="0" fontId="0" fillId="0" borderId="16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23" fillId="0" borderId="11" xfId="0" applyFont="1" applyBorder="1"/>
    <xf numFmtId="0" fontId="23" fillId="0" borderId="10" xfId="0" applyFont="1" applyBorder="1"/>
    <xf numFmtId="1" fontId="0" fillId="0" borderId="11" xfId="0" applyNumberFormat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6" fillId="0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15" fillId="0" borderId="19" xfId="0" applyFont="1" applyFill="1" applyBorder="1" applyAlignment="1">
      <alignment horizontal="left"/>
    </xf>
    <xf numFmtId="0" fontId="24" fillId="0" borderId="11" xfId="0" applyFont="1" applyBorder="1"/>
    <xf numFmtId="0" fontId="25" fillId="0" borderId="11" xfId="0" applyFont="1" applyBorder="1"/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11" fillId="0" borderId="11" xfId="0" applyFont="1" applyBorder="1"/>
    <xf numFmtId="0" fontId="24" fillId="0" borderId="9" xfId="0" applyFont="1" applyBorder="1"/>
    <xf numFmtId="0" fontId="26" fillId="0" borderId="11" xfId="0" applyFont="1" applyBorder="1" applyAlignment="1">
      <alignment vertical="center"/>
    </xf>
    <xf numFmtId="0" fontId="24" fillId="0" borderId="10" xfId="0" applyFont="1" applyBorder="1"/>
    <xf numFmtId="0" fontId="24" fillId="0" borderId="11" xfId="0" applyFont="1" applyBorder="1" applyAlignment="1">
      <alignment vertical="center"/>
    </xf>
    <xf numFmtId="1" fontId="24" fillId="0" borderId="11" xfId="0" applyNumberFormat="1" applyFont="1" applyBorder="1"/>
    <xf numFmtId="1" fontId="26" fillId="0" borderId="11" xfId="0" applyNumberFormat="1" applyFont="1" applyBorder="1" applyAlignment="1">
      <alignment vertical="center"/>
    </xf>
    <xf numFmtId="1" fontId="0" fillId="0" borderId="11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F18" sqref="F18"/>
    </sheetView>
  </sheetViews>
  <sheetFormatPr defaultRowHeight="12.75" x14ac:dyDescent="0.2"/>
  <cols>
    <col min="8" max="8" width="19.7109375" customWidth="1"/>
    <col min="9" max="9" width="6.140625" customWidth="1"/>
  </cols>
  <sheetData>
    <row r="1" spans="2:9" ht="13.5" thickBot="1" x14ac:dyDescent="0.25">
      <c r="I1" s="5"/>
    </row>
    <row r="2" spans="2:9" x14ac:dyDescent="0.2">
      <c r="B2" s="1"/>
      <c r="C2" s="2"/>
      <c r="D2" s="2"/>
      <c r="E2" s="2"/>
      <c r="F2" s="2"/>
      <c r="G2" s="2"/>
      <c r="H2" s="3"/>
      <c r="I2" s="5"/>
    </row>
    <row r="3" spans="2:9" x14ac:dyDescent="0.2">
      <c r="B3" s="4"/>
      <c r="C3" s="5"/>
      <c r="D3" s="5"/>
      <c r="E3" s="5"/>
      <c r="F3" s="5"/>
      <c r="G3" s="5"/>
      <c r="H3" s="113" t="s">
        <v>363</v>
      </c>
      <c r="I3" s="151"/>
    </row>
    <row r="4" spans="2:9" x14ac:dyDescent="0.2">
      <c r="B4" s="4"/>
      <c r="C4" s="5"/>
      <c r="D4" s="5"/>
      <c r="E4" s="5"/>
      <c r="F4" s="5"/>
      <c r="G4" s="5"/>
      <c r="H4" s="6"/>
      <c r="I4" s="5"/>
    </row>
    <row r="5" spans="2:9" x14ac:dyDescent="0.2">
      <c r="B5" s="4"/>
      <c r="C5" s="5"/>
      <c r="D5" s="5"/>
      <c r="E5" s="5"/>
      <c r="F5" s="5"/>
      <c r="G5" s="5"/>
      <c r="H5" s="6"/>
      <c r="I5" s="5"/>
    </row>
    <row r="6" spans="2:9" x14ac:dyDescent="0.2">
      <c r="B6" s="4"/>
      <c r="C6" s="5"/>
      <c r="D6" s="5"/>
      <c r="E6" s="5"/>
      <c r="F6" s="5"/>
      <c r="G6" s="5"/>
      <c r="H6" s="6"/>
      <c r="I6" s="5"/>
    </row>
    <row r="7" spans="2:9" x14ac:dyDescent="0.2">
      <c r="B7" s="4"/>
      <c r="C7" s="5"/>
      <c r="D7" s="5"/>
      <c r="E7" s="5"/>
      <c r="F7" s="5"/>
      <c r="G7" s="5"/>
      <c r="H7" s="6"/>
      <c r="I7" s="5"/>
    </row>
    <row r="8" spans="2:9" x14ac:dyDescent="0.2">
      <c r="B8" s="4"/>
      <c r="C8" s="5"/>
      <c r="D8" s="5"/>
      <c r="E8" s="5"/>
      <c r="F8" s="5"/>
      <c r="G8" s="5"/>
      <c r="H8" s="6"/>
      <c r="I8" s="5"/>
    </row>
    <row r="9" spans="2:9" ht="18" x14ac:dyDescent="0.25">
      <c r="B9" s="4"/>
      <c r="C9" s="5"/>
      <c r="D9" s="7"/>
      <c r="E9" s="7"/>
      <c r="F9" s="7"/>
      <c r="G9" s="7"/>
      <c r="H9" s="6"/>
      <c r="I9" s="5"/>
    </row>
    <row r="10" spans="2:9" ht="18" x14ac:dyDescent="0.25">
      <c r="B10" s="4"/>
      <c r="C10" s="5"/>
      <c r="D10" s="7"/>
      <c r="E10" s="7"/>
      <c r="F10" s="7"/>
      <c r="G10" s="7"/>
      <c r="H10" s="6"/>
      <c r="I10" s="5"/>
    </row>
    <row r="11" spans="2:9" ht="18" x14ac:dyDescent="0.25">
      <c r="B11" s="4"/>
      <c r="C11" s="5"/>
      <c r="D11" s="7"/>
      <c r="E11" s="7"/>
      <c r="F11" s="7"/>
      <c r="G11" s="7"/>
      <c r="H11" s="6"/>
      <c r="I11" s="5"/>
    </row>
    <row r="12" spans="2:9" ht="18" x14ac:dyDescent="0.25">
      <c r="B12" s="4"/>
      <c r="C12" s="5"/>
      <c r="D12" s="7"/>
      <c r="E12" s="7"/>
      <c r="F12" s="7"/>
      <c r="G12" s="7"/>
      <c r="H12" s="6"/>
      <c r="I12" s="5"/>
    </row>
    <row r="13" spans="2:9" ht="18" x14ac:dyDescent="0.25">
      <c r="B13" s="216" t="s">
        <v>402</v>
      </c>
      <c r="C13" s="217"/>
      <c r="D13" s="217"/>
      <c r="E13" s="217"/>
      <c r="F13" s="217"/>
      <c r="G13" s="217"/>
      <c r="H13" s="218"/>
      <c r="I13" s="149"/>
    </row>
    <row r="14" spans="2:9" ht="18" x14ac:dyDescent="0.25">
      <c r="B14" s="4"/>
      <c r="C14" s="5"/>
      <c r="D14" s="7"/>
      <c r="E14" s="7"/>
      <c r="F14" s="7"/>
      <c r="G14" s="7"/>
      <c r="H14" s="6"/>
      <c r="I14" s="5"/>
    </row>
    <row r="15" spans="2:9" ht="18" x14ac:dyDescent="0.25">
      <c r="B15" s="4"/>
      <c r="C15" s="5"/>
      <c r="D15" s="7"/>
      <c r="E15" s="7"/>
      <c r="F15" s="7"/>
      <c r="G15" s="7"/>
      <c r="H15" s="6"/>
      <c r="I15" s="5"/>
    </row>
    <row r="16" spans="2:9" ht="18" x14ac:dyDescent="0.25">
      <c r="B16" s="4"/>
      <c r="C16" s="5"/>
      <c r="D16" s="7"/>
      <c r="E16" s="7"/>
      <c r="F16" s="7"/>
      <c r="G16" s="7"/>
      <c r="H16" s="6"/>
      <c r="I16" s="5"/>
    </row>
    <row r="17" spans="2:9" ht="18" x14ac:dyDescent="0.25">
      <c r="B17" s="4"/>
      <c r="C17" s="5"/>
      <c r="D17" s="217" t="s">
        <v>372</v>
      </c>
      <c r="E17" s="217"/>
      <c r="F17" s="217"/>
      <c r="G17" s="217"/>
      <c r="H17" s="6"/>
      <c r="I17" s="5"/>
    </row>
    <row r="18" spans="2:9" ht="18" x14ac:dyDescent="0.25">
      <c r="B18" s="216" t="s">
        <v>373</v>
      </c>
      <c r="C18" s="217"/>
      <c r="D18" s="217"/>
      <c r="E18" s="217"/>
      <c r="F18" s="217"/>
      <c r="G18" s="217"/>
      <c r="H18" s="218"/>
      <c r="I18" s="149"/>
    </row>
    <row r="19" spans="2:9" ht="18" x14ac:dyDescent="0.25">
      <c r="B19" s="4"/>
      <c r="C19" s="5"/>
      <c r="D19" s="7"/>
      <c r="E19" s="7"/>
      <c r="F19" s="7"/>
      <c r="G19" s="7"/>
      <c r="H19" s="6"/>
      <c r="I19" s="5"/>
    </row>
    <row r="20" spans="2:9" ht="18" x14ac:dyDescent="0.25">
      <c r="B20" s="4"/>
      <c r="C20" s="5"/>
      <c r="D20" s="7"/>
      <c r="E20" s="7"/>
      <c r="F20" s="7"/>
      <c r="G20" s="7"/>
      <c r="H20" s="6"/>
      <c r="I20" s="5"/>
    </row>
    <row r="21" spans="2:9" ht="18" x14ac:dyDescent="0.25">
      <c r="B21" s="4"/>
      <c r="C21" s="5"/>
      <c r="D21" s="7"/>
      <c r="E21" s="7"/>
      <c r="F21" s="7"/>
      <c r="G21" s="7"/>
      <c r="H21" s="6"/>
      <c r="I21" s="5"/>
    </row>
    <row r="22" spans="2:9" x14ac:dyDescent="0.2">
      <c r="B22" s="4"/>
      <c r="C22" s="5"/>
      <c r="D22" s="5"/>
      <c r="E22" s="5"/>
      <c r="F22" s="5"/>
      <c r="G22" s="5"/>
      <c r="H22" s="6"/>
      <c r="I22" s="5"/>
    </row>
    <row r="23" spans="2:9" x14ac:dyDescent="0.2">
      <c r="B23" s="4"/>
      <c r="C23" s="5"/>
      <c r="D23" s="8"/>
      <c r="E23" s="8"/>
      <c r="F23" s="8"/>
      <c r="G23" s="8"/>
      <c r="H23" s="9"/>
      <c r="I23" s="8"/>
    </row>
    <row r="24" spans="2:9" ht="20.25" customHeight="1" x14ac:dyDescent="0.35">
      <c r="B24" s="219" t="s">
        <v>408</v>
      </c>
      <c r="C24" s="220"/>
      <c r="D24" s="220"/>
      <c r="E24" s="220"/>
      <c r="F24" s="220"/>
      <c r="G24" s="220"/>
      <c r="H24" s="221"/>
      <c r="I24" s="150"/>
    </row>
    <row r="25" spans="2:9" x14ac:dyDescent="0.2">
      <c r="B25" s="4"/>
      <c r="C25" s="5"/>
      <c r="D25" s="5"/>
      <c r="E25" s="5"/>
      <c r="F25" s="5"/>
      <c r="G25" s="5"/>
      <c r="H25" s="6"/>
      <c r="I25" s="5"/>
    </row>
    <row r="26" spans="2:9" x14ac:dyDescent="0.2">
      <c r="B26" s="4"/>
      <c r="C26" s="5"/>
      <c r="D26" s="5"/>
      <c r="E26" s="5"/>
      <c r="F26" s="5"/>
      <c r="G26" s="5"/>
      <c r="H26" s="6"/>
      <c r="I26" s="5"/>
    </row>
    <row r="27" spans="2:9" x14ac:dyDescent="0.2">
      <c r="B27" s="4"/>
      <c r="C27" s="5"/>
      <c r="D27" s="5"/>
      <c r="E27" s="5"/>
      <c r="F27" s="5"/>
      <c r="G27" s="5"/>
      <c r="H27" s="6"/>
      <c r="I27" s="5"/>
    </row>
    <row r="28" spans="2:9" x14ac:dyDescent="0.2">
      <c r="B28" s="4"/>
      <c r="C28" s="5"/>
      <c r="D28" s="5"/>
      <c r="E28" s="5"/>
      <c r="F28" s="5"/>
      <c r="G28" s="5"/>
      <c r="H28" s="6"/>
      <c r="I28" s="5"/>
    </row>
    <row r="29" spans="2:9" x14ac:dyDescent="0.2">
      <c r="B29" s="4"/>
      <c r="C29" s="5"/>
      <c r="D29" s="5"/>
      <c r="E29" s="5"/>
      <c r="F29" s="5"/>
      <c r="G29" s="5"/>
      <c r="H29" s="6"/>
      <c r="I29" s="5"/>
    </row>
    <row r="30" spans="2:9" x14ac:dyDescent="0.2">
      <c r="B30" s="4"/>
      <c r="C30" s="5"/>
      <c r="D30" s="5"/>
      <c r="E30" s="5"/>
      <c r="F30" s="5"/>
      <c r="G30" s="5"/>
      <c r="H30" s="6"/>
      <c r="I30" s="5"/>
    </row>
    <row r="31" spans="2:9" x14ac:dyDescent="0.2">
      <c r="B31" s="4"/>
      <c r="C31" s="5"/>
      <c r="D31" s="5"/>
      <c r="E31" s="5"/>
      <c r="F31" s="5"/>
      <c r="G31" s="5"/>
      <c r="H31" s="6"/>
      <c r="I31" s="5"/>
    </row>
    <row r="32" spans="2:9" x14ac:dyDescent="0.2">
      <c r="B32" s="4"/>
      <c r="C32" s="5"/>
      <c r="D32" s="5"/>
      <c r="E32" s="5"/>
      <c r="F32" s="5"/>
      <c r="G32" s="5"/>
      <c r="H32" s="6"/>
      <c r="I32" s="5"/>
    </row>
    <row r="33" spans="2:9" x14ac:dyDescent="0.2">
      <c r="B33" s="4"/>
      <c r="C33" s="5"/>
      <c r="D33" s="5"/>
      <c r="E33" s="5"/>
      <c r="F33" s="5"/>
      <c r="G33" s="5"/>
      <c r="H33" s="6"/>
      <c r="I33" s="5"/>
    </row>
    <row r="34" spans="2:9" x14ac:dyDescent="0.2">
      <c r="B34" s="4"/>
      <c r="C34" s="5"/>
      <c r="D34" s="5"/>
      <c r="E34" s="5"/>
      <c r="F34" s="5"/>
      <c r="G34" s="5"/>
      <c r="H34" s="6"/>
      <c r="I34" s="5"/>
    </row>
    <row r="35" spans="2:9" x14ac:dyDescent="0.2">
      <c r="B35" s="4"/>
      <c r="C35" s="5"/>
      <c r="D35" s="5"/>
      <c r="E35" s="5"/>
      <c r="F35" s="5"/>
      <c r="G35" s="5"/>
      <c r="H35" s="6"/>
      <c r="I35" s="5"/>
    </row>
    <row r="36" spans="2:9" x14ac:dyDescent="0.2">
      <c r="B36" s="4"/>
      <c r="C36" s="5"/>
      <c r="D36" s="5"/>
      <c r="E36" s="5"/>
      <c r="F36" s="5"/>
      <c r="G36" s="5"/>
      <c r="H36" s="6"/>
      <c r="I36" s="5"/>
    </row>
    <row r="37" spans="2:9" x14ac:dyDescent="0.2">
      <c r="B37" s="4"/>
      <c r="C37" s="5"/>
      <c r="D37" s="5"/>
      <c r="E37" s="5"/>
      <c r="F37" s="5"/>
      <c r="G37" s="5"/>
      <c r="H37" s="6"/>
      <c r="I37" s="5"/>
    </row>
    <row r="38" spans="2:9" x14ac:dyDescent="0.2">
      <c r="B38" s="4"/>
      <c r="C38" s="5"/>
      <c r="D38" s="5"/>
      <c r="E38" s="5"/>
      <c r="F38" s="5"/>
      <c r="G38" s="5"/>
      <c r="H38" s="6"/>
      <c r="I38" s="5"/>
    </row>
    <row r="39" spans="2:9" x14ac:dyDescent="0.2">
      <c r="B39" s="4"/>
      <c r="C39" s="5"/>
      <c r="D39" s="5"/>
      <c r="E39" s="5"/>
      <c r="F39" s="5"/>
      <c r="G39" s="5"/>
      <c r="H39" s="6"/>
      <c r="I39" s="5"/>
    </row>
    <row r="40" spans="2:9" x14ac:dyDescent="0.2">
      <c r="B40" s="4"/>
      <c r="C40" s="5"/>
      <c r="D40" s="5"/>
      <c r="E40" s="5"/>
      <c r="F40" s="5"/>
      <c r="G40" s="5"/>
      <c r="H40" s="6"/>
      <c r="I40" s="5"/>
    </row>
    <row r="41" spans="2:9" x14ac:dyDescent="0.2">
      <c r="B41" s="4"/>
      <c r="C41" s="5"/>
      <c r="D41" s="5"/>
      <c r="E41" s="5"/>
      <c r="F41" s="5"/>
      <c r="G41" s="5"/>
      <c r="H41" s="6"/>
      <c r="I41" s="5"/>
    </row>
    <row r="42" spans="2:9" x14ac:dyDescent="0.2">
      <c r="B42" s="4"/>
      <c r="C42" s="5"/>
      <c r="D42" s="5"/>
      <c r="E42" s="5"/>
      <c r="F42" s="5"/>
      <c r="G42" s="5"/>
      <c r="H42" s="6"/>
      <c r="I42" s="5"/>
    </row>
    <row r="43" spans="2:9" x14ac:dyDescent="0.2">
      <c r="B43" s="4"/>
      <c r="C43" s="5"/>
      <c r="D43" s="5"/>
      <c r="E43" s="5"/>
      <c r="F43" s="5"/>
      <c r="G43" s="5"/>
      <c r="H43" s="6"/>
      <c r="I43" s="5"/>
    </row>
    <row r="44" spans="2:9" x14ac:dyDescent="0.2">
      <c r="B44" s="4"/>
      <c r="C44" s="5"/>
      <c r="D44" s="5"/>
      <c r="E44" s="5"/>
      <c r="F44" s="5"/>
      <c r="G44" s="5"/>
      <c r="H44" s="6"/>
      <c r="I44" s="5"/>
    </row>
    <row r="45" spans="2:9" ht="13.5" thickBot="1" x14ac:dyDescent="0.25">
      <c r="B45" s="10"/>
      <c r="C45" s="11"/>
      <c r="D45" s="11"/>
      <c r="E45" s="11"/>
      <c r="F45" s="11"/>
      <c r="G45" s="11"/>
      <c r="H45" s="12"/>
      <c r="I45" s="5"/>
    </row>
  </sheetData>
  <mergeCells count="4">
    <mergeCell ref="B13:H13"/>
    <mergeCell ref="D17:G17"/>
    <mergeCell ref="B18:H18"/>
    <mergeCell ref="B24:H24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50" workbookViewId="0">
      <selection activeCell="F18" sqref="F18"/>
    </sheetView>
  </sheetViews>
  <sheetFormatPr defaultRowHeight="12.75" x14ac:dyDescent="0.2"/>
  <cols>
    <col min="1" max="1" width="5" customWidth="1"/>
    <col min="2" max="2" width="32.140625" customWidth="1"/>
    <col min="3" max="3" width="10.42578125" customWidth="1"/>
    <col min="4" max="4" width="10" customWidth="1"/>
    <col min="5" max="5" width="7.28515625" customWidth="1"/>
    <col min="6" max="6" width="7.7109375" customWidth="1"/>
    <col min="7" max="7" width="7.85546875" customWidth="1"/>
    <col min="9" max="9" width="10" customWidth="1"/>
    <col min="10" max="10" width="9.5703125" customWidth="1"/>
    <col min="11" max="11" width="10.42578125" customWidth="1"/>
    <col min="12" max="12" width="18.7109375" customWidth="1"/>
  </cols>
  <sheetData>
    <row r="1" spans="1:12" ht="14.25" x14ac:dyDescent="0.2">
      <c r="A1" s="5"/>
      <c r="B1" s="116" t="s">
        <v>362</v>
      </c>
      <c r="C1" s="5"/>
      <c r="D1" s="5"/>
      <c r="E1" s="5"/>
      <c r="F1" s="5"/>
      <c r="G1" s="5"/>
      <c r="H1" s="5"/>
      <c r="I1" s="5"/>
      <c r="J1" s="5"/>
      <c r="K1" s="5" t="s">
        <v>411</v>
      </c>
      <c r="L1" s="5"/>
    </row>
    <row r="2" spans="1:12" x14ac:dyDescent="0.2">
      <c r="A2" s="109"/>
      <c r="B2" s="93"/>
      <c r="C2" s="94"/>
      <c r="D2" s="94"/>
      <c r="E2" s="94"/>
      <c r="F2" s="95"/>
      <c r="G2" s="95"/>
      <c r="H2" s="95"/>
      <c r="I2" s="95"/>
      <c r="J2" s="95"/>
      <c r="K2" s="94"/>
      <c r="L2" s="96"/>
    </row>
    <row r="3" spans="1:12" x14ac:dyDescent="0.2">
      <c r="A3" s="97"/>
      <c r="B3" s="98"/>
      <c r="C3" s="97"/>
      <c r="D3" s="97"/>
      <c r="E3" s="93" t="s">
        <v>260</v>
      </c>
      <c r="F3" s="94"/>
      <c r="G3" s="94"/>
      <c r="H3" s="94"/>
      <c r="I3" s="94"/>
      <c r="J3" s="94"/>
      <c r="K3" s="94"/>
      <c r="L3" s="96"/>
    </row>
    <row r="4" spans="1:12" x14ac:dyDescent="0.2">
      <c r="A4" s="98"/>
      <c r="B4" s="98"/>
      <c r="C4" s="98"/>
      <c r="D4" s="98"/>
      <c r="E4" s="100"/>
      <c r="F4" s="101"/>
      <c r="G4" s="93"/>
      <c r="H4" s="94"/>
      <c r="I4" s="94" t="s">
        <v>261</v>
      </c>
      <c r="J4" s="94"/>
      <c r="K4" s="94"/>
      <c r="L4" s="96"/>
    </row>
    <row r="5" spans="1:12" x14ac:dyDescent="0.2">
      <c r="A5" s="98"/>
      <c r="B5" s="98"/>
      <c r="C5" s="98"/>
      <c r="D5" s="98"/>
      <c r="E5" s="102"/>
      <c r="F5" s="99"/>
      <c r="G5" s="100"/>
      <c r="H5" s="101"/>
      <c r="I5" s="100"/>
      <c r="J5" s="103"/>
      <c r="K5" s="97"/>
      <c r="L5" s="97" t="s">
        <v>262</v>
      </c>
    </row>
    <row r="6" spans="1:12" x14ac:dyDescent="0.2">
      <c r="A6" s="98"/>
      <c r="B6" s="98"/>
      <c r="C6" s="98"/>
      <c r="D6" s="98"/>
      <c r="E6" s="102"/>
      <c r="F6" s="99"/>
      <c r="G6" s="102"/>
      <c r="H6" s="99"/>
      <c r="I6" s="102"/>
      <c r="J6" s="104"/>
      <c r="K6" s="98"/>
      <c r="L6" s="98" t="s">
        <v>263</v>
      </c>
    </row>
    <row r="7" spans="1:12" x14ac:dyDescent="0.2">
      <c r="A7" s="98"/>
      <c r="B7" s="98"/>
      <c r="C7" s="98"/>
      <c r="D7" s="98" t="s">
        <v>264</v>
      </c>
      <c r="E7" s="102"/>
      <c r="F7" s="99"/>
      <c r="G7" s="102" t="s">
        <v>265</v>
      </c>
      <c r="H7" s="99"/>
      <c r="I7" s="102" t="s">
        <v>266</v>
      </c>
      <c r="J7" s="104"/>
      <c r="K7" s="98" t="s">
        <v>267</v>
      </c>
      <c r="L7" s="98" t="s">
        <v>268</v>
      </c>
    </row>
    <row r="8" spans="1:12" x14ac:dyDescent="0.2">
      <c r="A8" s="98" t="s">
        <v>269</v>
      </c>
      <c r="B8" s="98" t="s">
        <v>270</v>
      </c>
      <c r="C8" s="98" t="s">
        <v>264</v>
      </c>
      <c r="D8" s="98" t="s">
        <v>271</v>
      </c>
      <c r="E8" s="102"/>
      <c r="F8" s="99"/>
      <c r="G8" s="102" t="s">
        <v>272</v>
      </c>
      <c r="H8" s="99"/>
      <c r="I8" s="102" t="s">
        <v>273</v>
      </c>
      <c r="J8" s="104"/>
      <c r="K8" s="98" t="s">
        <v>274</v>
      </c>
      <c r="L8" s="98" t="s">
        <v>275</v>
      </c>
    </row>
    <row r="9" spans="1:12" x14ac:dyDescent="0.2">
      <c r="A9" s="98"/>
      <c r="B9" s="98"/>
      <c r="C9" s="98" t="s">
        <v>276</v>
      </c>
      <c r="D9" s="98" t="s">
        <v>277</v>
      </c>
      <c r="E9" s="102" t="s">
        <v>278</v>
      </c>
      <c r="F9" s="99"/>
      <c r="G9" s="102" t="s">
        <v>279</v>
      </c>
      <c r="H9" s="99"/>
      <c r="I9" s="102" t="s">
        <v>280</v>
      </c>
      <c r="J9" s="104"/>
      <c r="K9" s="98" t="s">
        <v>281</v>
      </c>
      <c r="L9" s="98" t="s">
        <v>282</v>
      </c>
    </row>
    <row r="10" spans="1:12" x14ac:dyDescent="0.2">
      <c r="A10" s="98"/>
      <c r="B10" s="98"/>
      <c r="C10" s="98" t="s">
        <v>274</v>
      </c>
      <c r="D10" s="98" t="s">
        <v>276</v>
      </c>
      <c r="E10" s="102"/>
      <c r="F10" s="99"/>
      <c r="G10" s="102" t="s">
        <v>283</v>
      </c>
      <c r="H10" s="99"/>
      <c r="I10" s="102" t="s">
        <v>284</v>
      </c>
      <c r="J10" s="104"/>
      <c r="K10" s="98" t="s">
        <v>285</v>
      </c>
      <c r="L10" s="98" t="s">
        <v>286</v>
      </c>
    </row>
    <row r="11" spans="1:12" x14ac:dyDescent="0.2">
      <c r="A11" s="98"/>
      <c r="B11" s="98"/>
      <c r="C11" s="98"/>
      <c r="D11" s="98" t="s">
        <v>274</v>
      </c>
      <c r="E11" s="102"/>
      <c r="F11" s="99"/>
      <c r="G11" s="102" t="s">
        <v>287</v>
      </c>
      <c r="H11" s="99"/>
      <c r="I11" s="102" t="s">
        <v>288</v>
      </c>
      <c r="J11" s="104"/>
      <c r="K11" s="98" t="s">
        <v>287</v>
      </c>
      <c r="L11" s="98" t="s">
        <v>289</v>
      </c>
    </row>
    <row r="12" spans="1:12" x14ac:dyDescent="0.2">
      <c r="A12" s="98"/>
      <c r="B12" s="98"/>
      <c r="C12" s="98"/>
      <c r="D12" s="98"/>
      <c r="E12" s="102"/>
      <c r="F12" s="99"/>
      <c r="G12" s="102" t="s">
        <v>290</v>
      </c>
      <c r="H12" s="99"/>
      <c r="I12" s="102" t="s">
        <v>291</v>
      </c>
      <c r="J12" s="104"/>
      <c r="K12" s="98" t="s">
        <v>292</v>
      </c>
      <c r="L12" s="98" t="s">
        <v>293</v>
      </c>
    </row>
    <row r="13" spans="1:12" x14ac:dyDescent="0.2">
      <c r="A13" s="98"/>
      <c r="B13" s="98"/>
      <c r="C13" s="98"/>
      <c r="D13" s="98"/>
      <c r="E13" s="102"/>
      <c r="F13" s="99"/>
      <c r="G13" s="102"/>
      <c r="H13" s="99"/>
      <c r="I13" s="102" t="s">
        <v>294</v>
      </c>
      <c r="J13" s="104"/>
      <c r="K13" s="98" t="s">
        <v>295</v>
      </c>
      <c r="L13" s="98" t="s">
        <v>296</v>
      </c>
    </row>
    <row r="14" spans="1:12" x14ac:dyDescent="0.2">
      <c r="A14" s="98"/>
      <c r="B14" s="98"/>
      <c r="C14" s="98"/>
      <c r="D14" s="98"/>
      <c r="E14" s="102"/>
      <c r="F14" s="99"/>
      <c r="G14" s="102"/>
      <c r="H14" s="99"/>
      <c r="I14" s="102"/>
      <c r="J14" s="104"/>
      <c r="K14" s="98"/>
      <c r="L14" s="98" t="s">
        <v>297</v>
      </c>
    </row>
    <row r="15" spans="1:12" x14ac:dyDescent="0.2">
      <c r="A15" s="98"/>
      <c r="B15" s="98"/>
      <c r="C15" s="98"/>
      <c r="D15" s="98"/>
      <c r="E15" s="105"/>
      <c r="F15" s="106"/>
      <c r="G15" s="105"/>
      <c r="H15" s="106"/>
      <c r="I15" s="105"/>
      <c r="J15" s="107"/>
      <c r="K15" s="98"/>
      <c r="L15" s="98" t="s">
        <v>298</v>
      </c>
    </row>
    <row r="16" spans="1:12" x14ac:dyDescent="0.2">
      <c r="A16" s="98"/>
      <c r="B16" s="98"/>
      <c r="C16" s="98"/>
      <c r="D16" s="98"/>
      <c r="E16" s="97" t="s">
        <v>33</v>
      </c>
      <c r="F16" s="101" t="s">
        <v>299</v>
      </c>
      <c r="G16" s="97" t="s">
        <v>33</v>
      </c>
      <c r="H16" s="101" t="s">
        <v>299</v>
      </c>
      <c r="I16" s="97" t="s">
        <v>33</v>
      </c>
      <c r="J16" s="101" t="s">
        <v>299</v>
      </c>
      <c r="K16" s="98"/>
      <c r="L16" s="98" t="s">
        <v>300</v>
      </c>
    </row>
    <row r="17" spans="1:12" x14ac:dyDescent="0.2">
      <c r="A17" s="98"/>
      <c r="B17" s="98"/>
      <c r="C17" s="98"/>
      <c r="D17" s="98"/>
      <c r="E17" s="98"/>
      <c r="F17" s="99" t="s">
        <v>301</v>
      </c>
      <c r="G17" s="98"/>
      <c r="H17" s="99" t="s">
        <v>301</v>
      </c>
      <c r="I17" s="98"/>
      <c r="J17" s="99" t="s">
        <v>301</v>
      </c>
      <c r="K17" s="98"/>
      <c r="L17" s="98" t="s">
        <v>302</v>
      </c>
    </row>
    <row r="18" spans="1:12" x14ac:dyDescent="0.2">
      <c r="A18" s="98"/>
      <c r="B18" s="98"/>
      <c r="C18" s="98"/>
      <c r="D18" s="98"/>
      <c r="E18" s="98"/>
      <c r="F18" s="99" t="s">
        <v>303</v>
      </c>
      <c r="G18" s="98"/>
      <c r="H18" s="99" t="s">
        <v>303</v>
      </c>
      <c r="I18" s="98"/>
      <c r="J18" s="99" t="s">
        <v>303</v>
      </c>
      <c r="K18" s="98"/>
      <c r="L18" s="98" t="s">
        <v>304</v>
      </c>
    </row>
    <row r="19" spans="1:12" x14ac:dyDescent="0.2">
      <c r="A19" s="108"/>
      <c r="B19" s="108"/>
      <c r="C19" s="108"/>
      <c r="D19" s="108"/>
      <c r="E19" s="108"/>
      <c r="F19" s="106"/>
      <c r="G19" s="108"/>
      <c r="H19" s="106"/>
      <c r="I19" s="108"/>
      <c r="J19" s="106"/>
      <c r="K19" s="108"/>
      <c r="L19" s="108" t="s">
        <v>305</v>
      </c>
    </row>
    <row r="20" spans="1:12" x14ac:dyDescent="0.2">
      <c r="A20" s="109">
        <v>1</v>
      </c>
      <c r="B20" s="109">
        <v>2</v>
      </c>
      <c r="C20" s="109">
        <v>3</v>
      </c>
      <c r="D20" s="109">
        <v>4</v>
      </c>
      <c r="E20" s="109">
        <v>5</v>
      </c>
      <c r="F20" s="109">
        <v>6</v>
      </c>
      <c r="G20" s="109">
        <v>7</v>
      </c>
      <c r="H20" s="109">
        <v>8</v>
      </c>
      <c r="I20" s="109">
        <v>9</v>
      </c>
      <c r="J20" s="109">
        <v>10</v>
      </c>
      <c r="K20" s="109">
        <v>11</v>
      </c>
      <c r="L20" s="109">
        <v>12</v>
      </c>
    </row>
    <row r="21" spans="1:12" x14ac:dyDescent="0.2">
      <c r="A21" s="109"/>
      <c r="B21" s="109"/>
      <c r="C21" s="93"/>
      <c r="D21" s="94"/>
      <c r="E21" s="95"/>
      <c r="F21" s="95" t="s">
        <v>306</v>
      </c>
      <c r="G21" s="95"/>
      <c r="H21" s="95"/>
      <c r="I21" s="95"/>
      <c r="J21" s="95"/>
      <c r="K21" s="94"/>
      <c r="L21" s="96"/>
    </row>
    <row r="22" spans="1:12" x14ac:dyDescent="0.2">
      <c r="A22" s="18" t="s">
        <v>307</v>
      </c>
      <c r="B22" s="17" t="s">
        <v>306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">
      <c r="A23" s="19">
        <v>1</v>
      </c>
      <c r="B23" s="19" t="s">
        <v>308</v>
      </c>
      <c r="C23" s="187">
        <f>882416+3032959</f>
        <v>3915375</v>
      </c>
      <c r="D23" s="179"/>
      <c r="E23" s="19"/>
      <c r="F23" s="19"/>
      <c r="G23" s="179"/>
      <c r="H23" s="19"/>
      <c r="I23" s="179"/>
      <c r="J23" s="19"/>
      <c r="K23" s="19"/>
      <c r="L23" s="19"/>
    </row>
    <row r="24" spans="1:12" ht="25.5" x14ac:dyDescent="0.2">
      <c r="A24" s="161">
        <v>2</v>
      </c>
      <c r="B24" s="177" t="s">
        <v>394</v>
      </c>
      <c r="C24" s="187">
        <f>882416+3032959</f>
        <v>3915375</v>
      </c>
      <c r="D24" s="179"/>
      <c r="E24" s="19"/>
      <c r="F24" s="19"/>
      <c r="G24" s="161"/>
      <c r="H24" s="19"/>
      <c r="I24" s="161"/>
      <c r="J24" s="18"/>
      <c r="K24" s="18"/>
      <c r="L24" s="18"/>
    </row>
    <row r="25" spans="1:12" x14ac:dyDescent="0.2">
      <c r="A25" s="20">
        <v>1</v>
      </c>
      <c r="B25" s="20" t="s">
        <v>309</v>
      </c>
      <c r="C25" s="187">
        <v>0</v>
      </c>
      <c r="D25" s="179"/>
      <c r="E25" s="18"/>
      <c r="F25" s="18"/>
      <c r="G25" s="20"/>
      <c r="H25" s="18"/>
      <c r="I25" s="20"/>
      <c r="J25" s="20"/>
      <c r="K25" s="20"/>
      <c r="L25" s="20"/>
    </row>
    <row r="26" spans="1:12" x14ac:dyDescent="0.2">
      <c r="A26" s="18">
        <v>2</v>
      </c>
      <c r="B26" s="18" t="s">
        <v>310</v>
      </c>
      <c r="C26" s="187">
        <f>869290+1499679</f>
        <v>2368969</v>
      </c>
      <c r="D26" s="179"/>
      <c r="E26" s="18"/>
      <c r="F26" s="18"/>
      <c r="G26" s="18"/>
      <c r="H26" s="18"/>
      <c r="I26" s="18"/>
      <c r="J26" s="18"/>
      <c r="K26" s="18"/>
      <c r="L26" s="18"/>
    </row>
    <row r="27" spans="1:12" x14ac:dyDescent="0.2">
      <c r="A27" s="18">
        <v>3</v>
      </c>
      <c r="B27" s="18" t="s">
        <v>311</v>
      </c>
      <c r="C27" s="187">
        <v>0</v>
      </c>
      <c r="D27" s="179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>
        <v>4</v>
      </c>
      <c r="B28" s="18" t="s">
        <v>312</v>
      </c>
      <c r="C28" s="187">
        <v>0</v>
      </c>
      <c r="D28" s="179"/>
      <c r="E28" s="18"/>
      <c r="F28" s="18"/>
      <c r="G28" s="18"/>
      <c r="H28" s="18"/>
      <c r="I28" s="18"/>
      <c r="J28" s="18"/>
      <c r="K28" s="18"/>
      <c r="L28" s="18"/>
    </row>
    <row r="29" spans="1:12" x14ac:dyDescent="0.2">
      <c r="A29" s="18">
        <v>5</v>
      </c>
      <c r="B29" s="18" t="s">
        <v>313</v>
      </c>
      <c r="C29" s="187">
        <v>0</v>
      </c>
      <c r="D29" s="179"/>
      <c r="E29" s="18"/>
      <c r="F29" s="18"/>
      <c r="G29" s="18"/>
      <c r="H29" s="18"/>
      <c r="I29" s="18"/>
      <c r="J29" s="18"/>
      <c r="K29" s="18"/>
      <c r="L29" s="18"/>
    </row>
    <row r="30" spans="1:12" x14ac:dyDescent="0.2">
      <c r="A30" s="18">
        <v>6</v>
      </c>
      <c r="B30" s="18" t="s">
        <v>314</v>
      </c>
      <c r="C30" s="187">
        <v>0</v>
      </c>
      <c r="D30" s="179"/>
      <c r="E30" s="18"/>
      <c r="F30" s="18"/>
      <c r="G30" s="18"/>
      <c r="H30" s="18"/>
      <c r="I30" s="18"/>
      <c r="J30" s="18"/>
      <c r="K30" s="18"/>
      <c r="L30" s="18"/>
    </row>
    <row r="31" spans="1:12" x14ac:dyDescent="0.2">
      <c r="A31" s="18">
        <v>7</v>
      </c>
      <c r="B31" s="18" t="s">
        <v>315</v>
      </c>
      <c r="C31" s="187">
        <v>0</v>
      </c>
      <c r="D31" s="179"/>
      <c r="E31" s="18"/>
      <c r="F31" s="18"/>
      <c r="G31" s="18"/>
      <c r="H31" s="18"/>
      <c r="I31" s="18"/>
      <c r="J31" s="18"/>
      <c r="K31" s="18"/>
      <c r="L31" s="18"/>
    </row>
    <row r="32" spans="1:12" x14ac:dyDescent="0.2">
      <c r="A32" s="18">
        <v>8</v>
      </c>
      <c r="B32" s="18" t="s">
        <v>316</v>
      </c>
      <c r="C32" s="187">
        <v>0</v>
      </c>
      <c r="D32" s="179"/>
      <c r="E32" s="18"/>
      <c r="F32" s="18"/>
      <c r="G32" s="18"/>
      <c r="H32" s="18"/>
      <c r="I32" s="18"/>
      <c r="J32" s="18"/>
      <c r="K32" s="18"/>
      <c r="L32" s="18"/>
    </row>
    <row r="33" spans="1:12" x14ac:dyDescent="0.2">
      <c r="A33" s="18">
        <v>9</v>
      </c>
      <c r="B33" s="18" t="s">
        <v>317</v>
      </c>
      <c r="C33" s="187">
        <v>0</v>
      </c>
      <c r="D33" s="179"/>
      <c r="E33" s="18"/>
      <c r="F33" s="18"/>
      <c r="G33" s="18"/>
      <c r="H33" s="18"/>
      <c r="I33" s="18"/>
      <c r="J33" s="18"/>
      <c r="K33" s="18"/>
      <c r="L33" s="18"/>
    </row>
    <row r="34" spans="1:12" x14ac:dyDescent="0.2">
      <c r="A34" s="18">
        <v>10</v>
      </c>
      <c r="B34" s="18" t="s">
        <v>318</v>
      </c>
      <c r="C34" s="187"/>
      <c r="D34" s="179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>
        <v>11</v>
      </c>
      <c r="B35" s="18" t="s">
        <v>319</v>
      </c>
      <c r="C35" s="187">
        <v>70</v>
      </c>
      <c r="D35" s="179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>
        <v>12</v>
      </c>
      <c r="B36" s="18" t="s">
        <v>320</v>
      </c>
      <c r="C36" s="187">
        <f>1334+12137</f>
        <v>13471</v>
      </c>
      <c r="D36" s="179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>
        <v>13</v>
      </c>
      <c r="B37" s="18" t="s">
        <v>321</v>
      </c>
      <c r="C37" s="187">
        <v>0</v>
      </c>
      <c r="D37" s="179"/>
      <c r="E37" s="18"/>
      <c r="F37" s="18"/>
      <c r="G37" s="18"/>
      <c r="H37" s="18"/>
      <c r="I37" s="18"/>
      <c r="J37" s="18"/>
      <c r="K37" s="18"/>
      <c r="L37" s="18"/>
    </row>
    <row r="38" spans="1:12" x14ac:dyDescent="0.2">
      <c r="A38" s="18">
        <v>14</v>
      </c>
      <c r="B38" s="18" t="s">
        <v>322</v>
      </c>
      <c r="C38" s="187">
        <v>0</v>
      </c>
      <c r="D38" s="179"/>
      <c r="E38" s="18"/>
      <c r="F38" s="18"/>
      <c r="G38" s="18"/>
      <c r="H38" s="18"/>
      <c r="I38" s="18"/>
      <c r="J38" s="18"/>
      <c r="K38" s="18"/>
      <c r="L38" s="18"/>
    </row>
    <row r="39" spans="1:12" x14ac:dyDescent="0.2">
      <c r="A39" s="18">
        <v>15</v>
      </c>
      <c r="B39" s="18" t="s">
        <v>323</v>
      </c>
      <c r="C39" s="187">
        <v>0</v>
      </c>
      <c r="D39" s="179"/>
      <c r="E39" s="18"/>
      <c r="F39" s="18"/>
      <c r="G39" s="18"/>
      <c r="H39" s="18"/>
      <c r="I39" s="18"/>
      <c r="J39" s="18"/>
      <c r="K39" s="18"/>
      <c r="L39" s="18"/>
    </row>
    <row r="40" spans="1:12" x14ac:dyDescent="0.2">
      <c r="A40" s="18">
        <v>16</v>
      </c>
      <c r="B40" s="18" t="s">
        <v>324</v>
      </c>
      <c r="C40" s="187">
        <v>387</v>
      </c>
      <c r="D40" s="179"/>
      <c r="E40" s="18"/>
      <c r="F40" s="18"/>
      <c r="G40" s="18"/>
      <c r="H40" s="18"/>
      <c r="I40" s="18"/>
      <c r="J40" s="18"/>
      <c r="K40" s="18"/>
      <c r="L40" s="18"/>
    </row>
    <row r="41" spans="1:12" x14ac:dyDescent="0.2">
      <c r="A41" s="18">
        <v>17</v>
      </c>
      <c r="B41" s="18" t="s">
        <v>325</v>
      </c>
      <c r="C41" s="187">
        <v>0</v>
      </c>
      <c r="D41" s="179"/>
      <c r="E41" s="18"/>
      <c r="F41" s="18"/>
      <c r="G41" s="18"/>
      <c r="H41" s="18"/>
      <c r="I41" s="18"/>
      <c r="J41" s="18"/>
      <c r="K41" s="18"/>
      <c r="L41" s="18"/>
    </row>
    <row r="42" spans="1:12" x14ac:dyDescent="0.2">
      <c r="A42" s="18">
        <v>18</v>
      </c>
      <c r="B42" s="18" t="s">
        <v>326</v>
      </c>
      <c r="C42" s="187">
        <v>0</v>
      </c>
      <c r="D42" s="179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>
        <v>19</v>
      </c>
      <c r="B43" s="18" t="s">
        <v>327</v>
      </c>
      <c r="C43" s="187">
        <f>4021+826879</f>
        <v>830900</v>
      </c>
      <c r="D43" s="179"/>
      <c r="E43" s="18"/>
      <c r="F43" s="18"/>
      <c r="G43" s="18"/>
      <c r="H43" s="18"/>
      <c r="I43" s="18"/>
      <c r="J43" s="18"/>
      <c r="K43" s="18"/>
      <c r="L43" s="18"/>
    </row>
    <row r="44" spans="1:12" x14ac:dyDescent="0.2">
      <c r="A44" s="18">
        <v>20</v>
      </c>
      <c r="B44" s="18" t="s">
        <v>328</v>
      </c>
      <c r="C44" s="187"/>
      <c r="D44" s="179"/>
      <c r="E44" s="18"/>
      <c r="F44" s="18"/>
      <c r="G44" s="18"/>
      <c r="H44" s="18"/>
      <c r="I44" s="18"/>
      <c r="J44" s="18"/>
      <c r="K44" s="18"/>
      <c r="L44" s="18"/>
    </row>
    <row r="45" spans="1:12" x14ac:dyDescent="0.2">
      <c r="A45" s="18">
        <v>21</v>
      </c>
      <c r="B45" s="18" t="s">
        <v>329</v>
      </c>
      <c r="C45" s="187">
        <v>0</v>
      </c>
      <c r="D45" s="179"/>
      <c r="E45" s="18"/>
      <c r="F45" s="18"/>
      <c r="G45" s="18"/>
      <c r="H45" s="18"/>
      <c r="I45" s="18"/>
      <c r="J45" s="18"/>
      <c r="K45" s="18"/>
      <c r="L45" s="18"/>
    </row>
    <row r="46" spans="1:12" x14ac:dyDescent="0.2">
      <c r="A46" s="18">
        <v>22</v>
      </c>
      <c r="B46" s="18" t="s">
        <v>330</v>
      </c>
      <c r="C46" s="187">
        <v>0</v>
      </c>
      <c r="D46" s="179"/>
      <c r="E46" s="18"/>
      <c r="F46" s="18"/>
      <c r="G46" s="18"/>
      <c r="H46" s="18"/>
      <c r="I46" s="18"/>
      <c r="J46" s="18"/>
      <c r="K46" s="18"/>
      <c r="L46" s="18"/>
    </row>
    <row r="47" spans="1:12" x14ac:dyDescent="0.2">
      <c r="A47" s="18">
        <v>23</v>
      </c>
      <c r="B47" s="18" t="s">
        <v>331</v>
      </c>
      <c r="C47" s="187">
        <v>0</v>
      </c>
      <c r="D47" s="179"/>
      <c r="E47" s="18"/>
      <c r="F47" s="18"/>
      <c r="G47" s="18"/>
      <c r="H47" s="18"/>
      <c r="I47" s="18"/>
      <c r="J47" s="18"/>
      <c r="K47" s="18"/>
      <c r="L47" s="18"/>
    </row>
    <row r="48" spans="1:12" x14ac:dyDescent="0.2">
      <c r="A48" s="18">
        <v>24</v>
      </c>
      <c r="B48" s="18" t="s">
        <v>332</v>
      </c>
      <c r="C48" s="187">
        <f>6333+23829</f>
        <v>30162</v>
      </c>
      <c r="D48" s="179"/>
      <c r="E48" s="18"/>
      <c r="F48" s="18"/>
      <c r="G48" s="18"/>
      <c r="H48" s="18"/>
      <c r="I48" s="18"/>
      <c r="J48" s="18"/>
      <c r="K48" s="18"/>
      <c r="L48" s="18"/>
    </row>
    <row r="49" spans="1:12" x14ac:dyDescent="0.2">
      <c r="A49" s="18">
        <v>25</v>
      </c>
      <c r="B49" s="18" t="s">
        <v>333</v>
      </c>
      <c r="C49" s="187">
        <v>0</v>
      </c>
      <c r="D49" s="179"/>
      <c r="E49" s="18"/>
      <c r="F49" s="18"/>
      <c r="G49" s="18"/>
      <c r="H49" s="18"/>
      <c r="I49" s="18"/>
      <c r="J49" s="18"/>
      <c r="K49" s="18"/>
      <c r="L49" s="18"/>
    </row>
    <row r="50" spans="1:12" x14ac:dyDescent="0.2">
      <c r="A50" s="18">
        <v>26</v>
      </c>
      <c r="B50" s="18" t="s">
        <v>334</v>
      </c>
      <c r="C50" s="187">
        <v>0</v>
      </c>
      <c r="D50" s="179"/>
      <c r="E50" s="18"/>
      <c r="F50" s="18"/>
      <c r="G50" s="18"/>
      <c r="H50" s="18"/>
      <c r="I50" s="18"/>
      <c r="J50" s="18"/>
      <c r="K50" s="18"/>
      <c r="L50" s="18"/>
    </row>
    <row r="51" spans="1:12" x14ac:dyDescent="0.2">
      <c r="A51" s="18">
        <v>27</v>
      </c>
      <c r="B51" s="18" t="s">
        <v>335</v>
      </c>
      <c r="C51" s="187">
        <v>0</v>
      </c>
      <c r="D51" s="179"/>
      <c r="E51" s="18"/>
      <c r="F51" s="18"/>
      <c r="G51" s="18"/>
      <c r="H51" s="18"/>
      <c r="I51" s="18"/>
      <c r="J51" s="18"/>
      <c r="K51" s="18"/>
      <c r="L51" s="18"/>
    </row>
    <row r="52" spans="1:12" x14ac:dyDescent="0.2">
      <c r="A52" s="18">
        <v>28</v>
      </c>
      <c r="B52" s="18" t="s">
        <v>336</v>
      </c>
      <c r="C52" s="187">
        <v>0</v>
      </c>
      <c r="D52" s="179"/>
      <c r="E52" s="18"/>
      <c r="F52" s="18"/>
      <c r="G52" s="18"/>
      <c r="H52" s="18"/>
      <c r="I52" s="18"/>
      <c r="J52" s="18"/>
      <c r="K52" s="18"/>
      <c r="L52" s="18"/>
    </row>
    <row r="53" spans="1:12" x14ac:dyDescent="0.2">
      <c r="A53" s="18">
        <v>29</v>
      </c>
      <c r="B53" s="18" t="s">
        <v>337</v>
      </c>
      <c r="C53" s="187">
        <v>0</v>
      </c>
      <c r="D53" s="179"/>
      <c r="E53" s="18"/>
      <c r="F53" s="18"/>
      <c r="G53" s="18"/>
      <c r="H53" s="18"/>
      <c r="I53" s="18"/>
      <c r="J53" s="18"/>
      <c r="K53" s="18"/>
      <c r="L53" s="18"/>
    </row>
    <row r="54" spans="1:12" x14ac:dyDescent="0.2">
      <c r="A54" s="18">
        <v>30</v>
      </c>
      <c r="B54" s="18" t="s">
        <v>338</v>
      </c>
      <c r="C54" s="187">
        <v>0</v>
      </c>
      <c r="D54" s="179"/>
      <c r="E54" s="18"/>
      <c r="F54" s="18"/>
      <c r="G54" s="18"/>
      <c r="H54" s="18"/>
      <c r="I54" s="18"/>
      <c r="J54" s="18"/>
      <c r="K54" s="18"/>
      <c r="L54" s="18"/>
    </row>
    <row r="55" spans="1:12" x14ac:dyDescent="0.2">
      <c r="A55" s="18">
        <v>31</v>
      </c>
      <c r="B55" s="18" t="s">
        <v>339</v>
      </c>
      <c r="C55" s="187">
        <v>0</v>
      </c>
      <c r="D55" s="179"/>
      <c r="E55" s="18"/>
      <c r="F55" s="18"/>
      <c r="G55" s="18"/>
      <c r="H55" s="18"/>
      <c r="I55" s="18"/>
      <c r="J55" s="18"/>
      <c r="K55" s="18"/>
      <c r="L55" s="18"/>
    </row>
    <row r="56" spans="1:12" x14ac:dyDescent="0.2">
      <c r="A56" s="18">
        <v>32</v>
      </c>
      <c r="B56" s="18" t="s">
        <v>340</v>
      </c>
      <c r="C56" s="187">
        <v>0</v>
      </c>
      <c r="D56" s="179"/>
      <c r="E56" s="18"/>
      <c r="F56" s="18"/>
      <c r="G56" s="18"/>
      <c r="H56" s="18"/>
      <c r="I56" s="18"/>
      <c r="J56" s="18"/>
      <c r="K56" s="18"/>
      <c r="L56" s="18"/>
    </row>
    <row r="57" spans="1:12" x14ac:dyDescent="0.2">
      <c r="A57" s="18">
        <v>33</v>
      </c>
      <c r="B57" s="18" t="s">
        <v>341</v>
      </c>
      <c r="C57" s="187">
        <v>0</v>
      </c>
      <c r="D57" s="179"/>
      <c r="E57" s="18"/>
      <c r="F57" s="18"/>
      <c r="G57" s="18"/>
      <c r="H57" s="18"/>
      <c r="I57" s="18"/>
      <c r="J57" s="18"/>
      <c r="K57" s="18"/>
      <c r="L57" s="18"/>
    </row>
    <row r="58" spans="1:12" x14ac:dyDescent="0.2">
      <c r="A58" s="18">
        <v>34</v>
      </c>
      <c r="B58" s="18" t="s">
        <v>342</v>
      </c>
      <c r="C58" s="187">
        <v>0</v>
      </c>
      <c r="D58" s="179"/>
      <c r="E58" s="18"/>
      <c r="F58" s="18"/>
      <c r="G58" s="18"/>
      <c r="H58" s="18"/>
      <c r="I58" s="18"/>
      <c r="J58" s="18"/>
      <c r="K58" s="18"/>
      <c r="L58" s="18"/>
    </row>
    <row r="59" spans="1:12" x14ac:dyDescent="0.2">
      <c r="A59" s="18">
        <v>35</v>
      </c>
      <c r="B59" s="18"/>
      <c r="C59" s="187">
        <v>0</v>
      </c>
      <c r="D59" s="179"/>
      <c r="E59" s="18"/>
      <c r="F59" s="18"/>
      <c r="G59" s="18"/>
      <c r="H59" s="18"/>
      <c r="I59" s="18"/>
      <c r="J59" s="18"/>
      <c r="K59" s="18"/>
      <c r="L59" s="18"/>
    </row>
    <row r="60" spans="1:12" x14ac:dyDescent="0.2">
      <c r="A60" s="19">
        <v>36</v>
      </c>
      <c r="B60" s="19" t="s">
        <v>343</v>
      </c>
      <c r="C60" s="187">
        <f>981+670435</f>
        <v>671416</v>
      </c>
      <c r="D60" s="179"/>
      <c r="E60" s="19"/>
      <c r="F60" s="19"/>
      <c r="G60" s="19"/>
      <c r="H60" s="19"/>
      <c r="I60" s="19"/>
      <c r="J60" s="19"/>
      <c r="K60" s="19"/>
      <c r="L60" s="19"/>
    </row>
    <row r="61" spans="1:12" ht="25.5" x14ac:dyDescent="0.2">
      <c r="A61" s="178" t="s">
        <v>344</v>
      </c>
      <c r="B61" s="177" t="s">
        <v>395</v>
      </c>
      <c r="C61" s="187">
        <f>SUM(C25:C60)</f>
        <v>3915375</v>
      </c>
      <c r="D61" s="179"/>
      <c r="E61" s="161"/>
      <c r="F61" s="161"/>
      <c r="G61" s="193"/>
      <c r="H61" s="161"/>
      <c r="I61" s="193"/>
      <c r="J61" s="18"/>
      <c r="K61" s="18"/>
      <c r="L61" s="18"/>
    </row>
    <row r="62" spans="1:12" x14ac:dyDescent="0.2">
      <c r="A62" s="22"/>
      <c r="B62" s="22"/>
      <c r="C62" s="187">
        <v>0</v>
      </c>
      <c r="D62" s="179"/>
      <c r="E62" s="162"/>
      <c r="F62" s="162"/>
      <c r="G62" s="20"/>
      <c r="H62" s="162"/>
      <c r="I62" s="20"/>
      <c r="J62" s="22"/>
      <c r="K62" s="22"/>
      <c r="L62" s="22"/>
    </row>
    <row r="63" spans="1:12" ht="25.5" x14ac:dyDescent="0.2">
      <c r="A63" s="19" t="s">
        <v>344</v>
      </c>
      <c r="B63" s="176" t="s">
        <v>396</v>
      </c>
      <c r="C63" s="187"/>
      <c r="D63" s="179"/>
      <c r="E63" s="188"/>
      <c r="F63" s="188"/>
      <c r="G63" s="188"/>
      <c r="H63" s="188"/>
      <c r="I63" s="188"/>
      <c r="J63" s="26"/>
      <c r="K63" s="26"/>
      <c r="L63" s="19"/>
    </row>
    <row r="64" spans="1:12" x14ac:dyDescent="0.2">
      <c r="A64" s="18"/>
      <c r="B64" s="18"/>
      <c r="C64" s="187">
        <v>0</v>
      </c>
      <c r="D64" s="179"/>
      <c r="E64" s="18"/>
      <c r="F64" s="18"/>
      <c r="G64" s="18"/>
      <c r="H64" s="18"/>
      <c r="I64" s="18"/>
      <c r="J64" s="18"/>
      <c r="K64" s="18"/>
      <c r="L64" s="18"/>
    </row>
    <row r="65" spans="1:12" ht="25.5" x14ac:dyDescent="0.2">
      <c r="A65" s="18" t="s">
        <v>345</v>
      </c>
      <c r="B65" s="177" t="s">
        <v>397</v>
      </c>
      <c r="C65" s="187">
        <v>0</v>
      </c>
      <c r="D65" s="215"/>
      <c r="E65" s="18"/>
      <c r="F65" s="18"/>
      <c r="G65" s="18"/>
      <c r="H65" s="18"/>
      <c r="I65" s="18"/>
      <c r="J65" s="18"/>
      <c r="K65" s="18"/>
      <c r="L65" s="18"/>
    </row>
  </sheetData>
  <protectedRanges>
    <protectedRange sqref="E63:E65" name="Диапазон4_1"/>
    <protectedRange sqref="E25:E60" name="Диапазон3_1"/>
    <protectedRange sqref="F63:F65" name="Диапазон4"/>
    <protectedRange sqref="F25:F60" name="Диапазон3"/>
    <protectedRange sqref="G63:G65" name="Диапазон2"/>
    <protectedRange sqref="G25:G60" name="Диапазон1"/>
    <protectedRange sqref="H63:H65" name="Диапазон4_3"/>
    <protectedRange sqref="H25:H60" name="Диапазон3_3"/>
    <protectedRange sqref="I63:I65" name="Диапазон2_1"/>
    <protectedRange sqref="I25:I60" name="Диапазон1_1"/>
  </protectedRanges>
  <phoneticPr fontId="8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F18" sqref="F18"/>
    </sheetView>
  </sheetViews>
  <sheetFormatPr defaultRowHeight="12.75" x14ac:dyDescent="0.2"/>
  <cols>
    <col min="1" max="1" width="4.42578125" customWidth="1"/>
    <col min="2" max="2" width="37" customWidth="1"/>
    <col min="3" max="3" width="0.5703125" hidden="1" customWidth="1"/>
    <col min="4" max="5" width="9.140625" hidden="1" customWidth="1"/>
    <col min="6" max="6" width="10.5703125" customWidth="1"/>
    <col min="7" max="7" width="10.28515625" customWidth="1"/>
    <col min="8" max="8" width="10.42578125" customWidth="1"/>
    <col min="10" max="10" width="10.28515625" customWidth="1"/>
    <col min="11" max="11" width="10.5703125" customWidth="1"/>
    <col min="14" max="14" width="10.42578125" customWidth="1"/>
  </cols>
  <sheetData>
    <row r="1" spans="1:15" ht="14.25" x14ac:dyDescent="0.2">
      <c r="B1" s="115" t="s">
        <v>362</v>
      </c>
      <c r="N1" t="s">
        <v>407</v>
      </c>
    </row>
    <row r="2" spans="1:15" x14ac:dyDescent="0.2">
      <c r="A2" s="109">
        <v>1</v>
      </c>
      <c r="B2" s="109">
        <v>2</v>
      </c>
      <c r="C2" s="100"/>
      <c r="D2" s="97"/>
      <c r="E2" s="101"/>
      <c r="F2" s="109">
        <v>3</v>
      </c>
      <c r="G2" s="109">
        <v>4</v>
      </c>
      <c r="H2" s="109">
        <v>5</v>
      </c>
      <c r="I2" s="109">
        <v>6</v>
      </c>
      <c r="J2" s="109">
        <v>7</v>
      </c>
      <c r="K2" s="109">
        <v>8</v>
      </c>
      <c r="L2" s="109">
        <v>9</v>
      </c>
      <c r="M2" s="109">
        <v>10</v>
      </c>
      <c r="N2" s="109">
        <v>11</v>
      </c>
      <c r="O2" s="109">
        <v>12</v>
      </c>
    </row>
    <row r="3" spans="1:15" x14ac:dyDescent="0.2">
      <c r="A3" s="109"/>
      <c r="B3" s="109"/>
      <c r="C3" s="102"/>
      <c r="D3" s="98"/>
      <c r="E3" s="99"/>
      <c r="F3" s="93"/>
      <c r="G3" s="94"/>
      <c r="H3" s="95"/>
      <c r="I3" s="95" t="s">
        <v>348</v>
      </c>
      <c r="J3" s="95"/>
      <c r="K3" s="95"/>
      <c r="L3" s="95"/>
      <c r="M3" s="95"/>
      <c r="N3" s="94"/>
      <c r="O3" s="96"/>
    </row>
    <row r="4" spans="1:15" x14ac:dyDescent="0.2">
      <c r="A4" s="18" t="s">
        <v>307</v>
      </c>
      <c r="B4" s="17" t="s">
        <v>348</v>
      </c>
      <c r="C4" s="110"/>
      <c r="D4" s="22"/>
      <c r="E4" s="23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19">
        <v>1</v>
      </c>
      <c r="B5" s="19" t="s">
        <v>349</v>
      </c>
      <c r="C5" s="110"/>
      <c r="D5" s="22"/>
      <c r="E5" s="23"/>
      <c r="F5" s="179">
        <f>1157521+10157341</f>
        <v>11314862</v>
      </c>
      <c r="G5" s="19"/>
      <c r="H5" s="19"/>
      <c r="I5" s="19"/>
      <c r="J5" s="19"/>
      <c r="K5" s="19"/>
      <c r="L5" s="19"/>
      <c r="M5" s="19"/>
      <c r="N5" s="19"/>
      <c r="O5" s="19"/>
    </row>
    <row r="6" spans="1:15" ht="25.5" x14ac:dyDescent="0.2">
      <c r="A6" s="161">
        <v>2</v>
      </c>
      <c r="B6" s="177" t="s">
        <v>394</v>
      </c>
      <c r="C6" s="161"/>
      <c r="D6" s="161"/>
      <c r="E6" s="161"/>
      <c r="F6" s="179">
        <f>1157521+10157341</f>
        <v>11314862</v>
      </c>
      <c r="G6" s="19"/>
      <c r="H6" s="19"/>
      <c r="I6" s="161"/>
      <c r="J6" s="161"/>
      <c r="K6" s="161"/>
      <c r="L6" s="161"/>
      <c r="M6" s="161"/>
      <c r="N6" s="161"/>
      <c r="O6" s="161"/>
    </row>
    <row r="7" spans="1:15" x14ac:dyDescent="0.2">
      <c r="A7" s="20">
        <v>1</v>
      </c>
      <c r="B7" s="20" t="s">
        <v>309</v>
      </c>
      <c r="C7" s="110"/>
      <c r="D7" s="22"/>
      <c r="E7" s="23"/>
      <c r="F7" s="179">
        <v>0</v>
      </c>
      <c r="G7" s="19"/>
      <c r="H7" s="19"/>
      <c r="I7" s="20"/>
      <c r="J7" s="20"/>
      <c r="K7" s="20"/>
      <c r="L7" s="20"/>
      <c r="M7" s="20"/>
      <c r="N7" s="20"/>
      <c r="O7" s="20"/>
    </row>
    <row r="8" spans="1:15" x14ac:dyDescent="0.2">
      <c r="A8" s="18">
        <v>2</v>
      </c>
      <c r="B8" s="18" t="s">
        <v>310</v>
      </c>
      <c r="C8" s="110"/>
      <c r="D8" s="22"/>
      <c r="E8" s="23"/>
      <c r="F8" s="179">
        <v>0</v>
      </c>
      <c r="G8" s="19"/>
      <c r="H8" s="19"/>
      <c r="I8" s="18"/>
      <c r="J8" s="18"/>
      <c r="K8" s="18"/>
      <c r="L8" s="18"/>
      <c r="M8" s="18"/>
      <c r="N8" s="18"/>
      <c r="O8" s="18"/>
    </row>
    <row r="9" spans="1:15" x14ac:dyDescent="0.2">
      <c r="A9" s="18">
        <v>3</v>
      </c>
      <c r="B9" s="18" t="s">
        <v>311</v>
      </c>
      <c r="C9" s="110"/>
      <c r="D9" s="22"/>
      <c r="E9" s="23"/>
      <c r="F9" s="179">
        <v>0</v>
      </c>
      <c r="G9" s="19"/>
      <c r="H9" s="19"/>
      <c r="I9" s="18"/>
      <c r="J9" s="18"/>
      <c r="K9" s="18"/>
      <c r="L9" s="18"/>
      <c r="M9" s="18"/>
      <c r="N9" s="18"/>
      <c r="O9" s="18"/>
    </row>
    <row r="10" spans="1:15" x14ac:dyDescent="0.2">
      <c r="A10" s="18">
        <v>4</v>
      </c>
      <c r="B10" s="18" t="s">
        <v>312</v>
      </c>
      <c r="C10" s="110"/>
      <c r="D10" s="22"/>
      <c r="E10" s="23"/>
      <c r="F10" s="179">
        <v>0</v>
      </c>
      <c r="G10" s="19"/>
      <c r="H10" s="19"/>
      <c r="I10" s="18"/>
      <c r="J10" s="18"/>
      <c r="K10" s="18"/>
      <c r="L10" s="18"/>
      <c r="M10" s="18"/>
      <c r="N10" s="18"/>
      <c r="O10" s="18"/>
    </row>
    <row r="11" spans="1:15" x14ac:dyDescent="0.2">
      <c r="A11" s="18">
        <v>5</v>
      </c>
      <c r="B11" s="18" t="s">
        <v>313</v>
      </c>
      <c r="C11" s="110"/>
      <c r="D11" s="22"/>
      <c r="E11" s="23"/>
      <c r="F11" s="179">
        <v>0</v>
      </c>
      <c r="G11" s="19"/>
      <c r="H11" s="19"/>
      <c r="I11" s="18"/>
      <c r="J11" s="18"/>
      <c r="K11" s="18"/>
      <c r="L11" s="18"/>
      <c r="M11" s="18"/>
      <c r="N11" s="18"/>
      <c r="O11" s="18"/>
    </row>
    <row r="12" spans="1:15" x14ac:dyDescent="0.2">
      <c r="A12" s="18">
        <v>6</v>
      </c>
      <c r="B12" s="18" t="s">
        <v>314</v>
      </c>
      <c r="C12" s="110"/>
      <c r="D12" s="22"/>
      <c r="E12" s="23"/>
      <c r="F12" s="179">
        <v>0</v>
      </c>
      <c r="G12" s="19"/>
      <c r="H12" s="19"/>
      <c r="I12" s="18"/>
      <c r="J12" s="18"/>
      <c r="K12" s="18"/>
      <c r="L12" s="18"/>
      <c r="M12" s="18"/>
      <c r="N12" s="18"/>
      <c r="O12" s="18"/>
    </row>
    <row r="13" spans="1:15" x14ac:dyDescent="0.2">
      <c r="A13" s="18">
        <v>7</v>
      </c>
      <c r="B13" s="18" t="s">
        <v>315</v>
      </c>
      <c r="C13" s="110"/>
      <c r="D13" s="22"/>
      <c r="E13" s="23"/>
      <c r="F13" s="179">
        <v>943</v>
      </c>
      <c r="G13" s="19"/>
      <c r="H13" s="19"/>
      <c r="I13" s="18"/>
      <c r="J13" s="18"/>
      <c r="K13" s="18"/>
      <c r="L13" s="18"/>
      <c r="M13" s="18"/>
      <c r="N13" s="18"/>
      <c r="O13" s="18"/>
    </row>
    <row r="14" spans="1:15" x14ac:dyDescent="0.2">
      <c r="A14" s="18">
        <v>8</v>
      </c>
      <c r="B14" s="18" t="s">
        <v>316</v>
      </c>
      <c r="C14" s="110"/>
      <c r="D14" s="22"/>
      <c r="E14" s="23"/>
      <c r="F14" s="179">
        <v>0</v>
      </c>
      <c r="G14" s="19"/>
      <c r="H14" s="19"/>
      <c r="I14" s="18"/>
      <c r="J14" s="18"/>
      <c r="K14" s="18"/>
      <c r="L14" s="18"/>
      <c r="M14" s="18"/>
      <c r="N14" s="18"/>
      <c r="O14" s="18"/>
    </row>
    <row r="15" spans="1:15" x14ac:dyDescent="0.2">
      <c r="A15" s="18">
        <v>9</v>
      </c>
      <c r="B15" s="18" t="s">
        <v>317</v>
      </c>
      <c r="C15" s="110"/>
      <c r="D15" s="22"/>
      <c r="E15" s="23"/>
      <c r="F15" s="179">
        <v>0</v>
      </c>
      <c r="G15" s="19"/>
      <c r="H15" s="19"/>
      <c r="I15" s="18"/>
      <c r="J15" s="18"/>
      <c r="K15" s="18"/>
      <c r="L15" s="18"/>
      <c r="M15" s="18"/>
      <c r="N15" s="18"/>
      <c r="O15" s="18"/>
    </row>
    <row r="16" spans="1:15" x14ac:dyDescent="0.2">
      <c r="A16" s="18">
        <v>10</v>
      </c>
      <c r="B16" s="18" t="s">
        <v>318</v>
      </c>
      <c r="C16" s="110"/>
      <c r="D16" s="22"/>
      <c r="E16" s="23"/>
      <c r="F16" s="179">
        <v>0</v>
      </c>
      <c r="G16" s="19"/>
      <c r="H16" s="19"/>
      <c r="I16" s="18"/>
      <c r="J16" s="18"/>
      <c r="K16" s="18"/>
      <c r="L16" s="18"/>
      <c r="M16" s="18"/>
      <c r="N16" s="18"/>
      <c r="O16" s="18"/>
    </row>
    <row r="17" spans="1:15" x14ac:dyDescent="0.2">
      <c r="A17" s="18">
        <v>11</v>
      </c>
      <c r="B17" s="18" t="s">
        <v>319</v>
      </c>
      <c r="C17" s="110"/>
      <c r="D17" s="22"/>
      <c r="E17" s="23"/>
      <c r="F17" s="179">
        <v>0</v>
      </c>
      <c r="G17" s="19"/>
      <c r="H17" s="19"/>
      <c r="I17" s="18"/>
      <c r="J17" s="18"/>
      <c r="K17" s="18"/>
      <c r="L17" s="18"/>
      <c r="M17" s="18"/>
      <c r="N17" s="18"/>
      <c r="O17" s="18"/>
    </row>
    <row r="18" spans="1:15" x14ac:dyDescent="0.2">
      <c r="A18" s="18">
        <v>12</v>
      </c>
      <c r="B18" s="18" t="s">
        <v>320</v>
      </c>
      <c r="C18" s="110"/>
      <c r="D18" s="22"/>
      <c r="E18" s="23"/>
      <c r="F18" s="179">
        <v>0</v>
      </c>
      <c r="G18" s="19"/>
      <c r="H18" s="19"/>
      <c r="I18" s="18"/>
      <c r="J18" s="18"/>
      <c r="K18" s="18"/>
      <c r="L18" s="18"/>
      <c r="M18" s="18"/>
      <c r="N18" s="18"/>
      <c r="O18" s="18"/>
    </row>
    <row r="19" spans="1:15" x14ac:dyDescent="0.2">
      <c r="A19" s="18">
        <v>13</v>
      </c>
      <c r="B19" s="18" t="s">
        <v>321</v>
      </c>
      <c r="C19" s="110"/>
      <c r="D19" s="22"/>
      <c r="E19" s="23"/>
      <c r="F19" s="179">
        <v>0</v>
      </c>
      <c r="G19" s="19"/>
      <c r="H19" s="19"/>
      <c r="I19" s="18"/>
      <c r="J19" s="18"/>
      <c r="K19" s="18"/>
      <c r="L19" s="18"/>
      <c r="M19" s="18"/>
      <c r="N19" s="18"/>
      <c r="O19" s="18"/>
    </row>
    <row r="20" spans="1:15" x14ac:dyDescent="0.2">
      <c r="A20" s="18">
        <v>14</v>
      </c>
      <c r="B20" s="18" t="s">
        <v>322</v>
      </c>
      <c r="C20" s="110"/>
      <c r="D20" s="22"/>
      <c r="E20" s="23"/>
      <c r="F20" s="179">
        <v>0</v>
      </c>
      <c r="G20" s="19"/>
      <c r="H20" s="19"/>
      <c r="I20" s="18"/>
      <c r="J20" s="18"/>
      <c r="K20" s="18"/>
      <c r="L20" s="18"/>
      <c r="M20" s="18"/>
      <c r="N20" s="18"/>
      <c r="O20" s="18"/>
    </row>
    <row r="21" spans="1:15" x14ac:dyDescent="0.2">
      <c r="A21" s="18">
        <v>15</v>
      </c>
      <c r="B21" s="18" t="s">
        <v>323</v>
      </c>
      <c r="C21" s="110"/>
      <c r="D21" s="22"/>
      <c r="E21" s="23"/>
      <c r="F21" s="179">
        <v>0</v>
      </c>
      <c r="G21" s="19"/>
      <c r="H21" s="19"/>
      <c r="I21" s="18"/>
      <c r="J21" s="18"/>
      <c r="K21" s="18"/>
      <c r="L21" s="18"/>
      <c r="M21" s="18"/>
      <c r="N21" s="18"/>
      <c r="O21" s="18"/>
    </row>
    <row r="22" spans="1:15" x14ac:dyDescent="0.2">
      <c r="A22" s="18">
        <v>16</v>
      </c>
      <c r="B22" s="18" t="s">
        <v>324</v>
      </c>
      <c r="C22" s="110"/>
      <c r="D22" s="22"/>
      <c r="E22" s="23"/>
      <c r="F22" s="179">
        <v>0</v>
      </c>
      <c r="G22" s="19"/>
      <c r="H22" s="19"/>
      <c r="I22" s="18"/>
      <c r="J22" s="18"/>
      <c r="K22" s="18"/>
      <c r="L22" s="18"/>
      <c r="M22" s="18"/>
      <c r="N22" s="18"/>
      <c r="O22" s="18"/>
    </row>
    <row r="23" spans="1:15" x14ac:dyDescent="0.2">
      <c r="A23" s="18">
        <v>17</v>
      </c>
      <c r="B23" s="18" t="s">
        <v>325</v>
      </c>
      <c r="C23" s="110"/>
      <c r="D23" s="22"/>
      <c r="E23" s="23"/>
      <c r="F23" s="179">
        <v>0</v>
      </c>
      <c r="G23" s="19"/>
      <c r="H23" s="19"/>
      <c r="I23" s="18"/>
      <c r="J23" s="18"/>
      <c r="K23" s="18"/>
      <c r="L23" s="18"/>
      <c r="M23" s="18"/>
      <c r="N23" s="18"/>
      <c r="O23" s="18"/>
    </row>
    <row r="24" spans="1:15" x14ac:dyDescent="0.2">
      <c r="A24" s="18">
        <v>18</v>
      </c>
      <c r="B24" s="18" t="s">
        <v>326</v>
      </c>
      <c r="C24" s="110"/>
      <c r="D24" s="22"/>
      <c r="E24" s="23"/>
      <c r="F24" s="179">
        <v>0</v>
      </c>
      <c r="G24" s="19"/>
      <c r="H24" s="19"/>
      <c r="I24" s="18"/>
      <c r="J24" s="18"/>
      <c r="K24" s="18"/>
      <c r="L24" s="18"/>
      <c r="M24" s="18"/>
      <c r="N24" s="18"/>
      <c r="O24" s="18"/>
    </row>
    <row r="25" spans="1:15" x14ac:dyDescent="0.2">
      <c r="A25" s="18">
        <v>19</v>
      </c>
      <c r="B25" s="18" t="s">
        <v>327</v>
      </c>
      <c r="C25" s="110"/>
      <c r="D25" s="22"/>
      <c r="E25" s="23"/>
      <c r="F25" s="179">
        <f>157970+228578</f>
        <v>386548</v>
      </c>
      <c r="G25" s="19"/>
      <c r="H25" s="19"/>
      <c r="I25" s="18"/>
      <c r="J25" s="18"/>
      <c r="K25" s="18"/>
      <c r="L25" s="18"/>
      <c r="M25" s="18"/>
      <c r="N25" s="18"/>
      <c r="O25" s="18"/>
    </row>
    <row r="26" spans="1:15" x14ac:dyDescent="0.2">
      <c r="A26" s="18">
        <v>20</v>
      </c>
      <c r="B26" s="18" t="s">
        <v>328</v>
      </c>
      <c r="C26" s="110"/>
      <c r="D26" s="22"/>
      <c r="E26" s="23"/>
      <c r="F26" s="179">
        <f>15439+140067</f>
        <v>155506</v>
      </c>
      <c r="G26" s="19"/>
      <c r="H26" s="19"/>
      <c r="I26" s="18"/>
      <c r="J26" s="18"/>
      <c r="K26" s="18"/>
      <c r="L26" s="18"/>
      <c r="M26" s="18"/>
      <c r="N26" s="18"/>
      <c r="O26" s="18"/>
    </row>
    <row r="27" spans="1:15" x14ac:dyDescent="0.2">
      <c r="A27" s="18">
        <v>21</v>
      </c>
      <c r="B27" s="18" t="s">
        <v>329</v>
      </c>
      <c r="C27" s="110"/>
      <c r="D27" s="22"/>
      <c r="E27" s="23"/>
      <c r="F27" s="179">
        <v>0</v>
      </c>
      <c r="G27" s="19"/>
      <c r="H27" s="19"/>
      <c r="I27" s="18"/>
      <c r="J27" s="18"/>
      <c r="K27" s="18"/>
      <c r="L27" s="18"/>
      <c r="M27" s="18"/>
      <c r="N27" s="18"/>
      <c r="O27" s="18"/>
    </row>
    <row r="28" spans="1:15" x14ac:dyDescent="0.2">
      <c r="A28" s="18">
        <v>22</v>
      </c>
      <c r="B28" s="18" t="s">
        <v>330</v>
      </c>
      <c r="C28" s="110"/>
      <c r="D28" s="22"/>
      <c r="E28" s="23"/>
      <c r="F28" s="179">
        <v>0</v>
      </c>
      <c r="G28" s="19"/>
      <c r="H28" s="19"/>
      <c r="I28" s="18"/>
      <c r="J28" s="18"/>
      <c r="K28" s="18"/>
      <c r="L28" s="18"/>
      <c r="M28" s="18"/>
      <c r="N28" s="18"/>
      <c r="O28" s="18"/>
    </row>
    <row r="29" spans="1:15" x14ac:dyDescent="0.2">
      <c r="A29" s="18">
        <v>23</v>
      </c>
      <c r="B29" s="18" t="s">
        <v>331</v>
      </c>
      <c r="C29" s="110"/>
      <c r="D29" s="22"/>
      <c r="E29" s="23"/>
      <c r="F29" s="179">
        <v>0</v>
      </c>
      <c r="G29" s="19"/>
      <c r="H29" s="19"/>
      <c r="I29" s="18"/>
      <c r="J29" s="18"/>
      <c r="K29" s="18"/>
      <c r="L29" s="18"/>
      <c r="M29" s="18"/>
      <c r="N29" s="18"/>
      <c r="O29" s="18"/>
    </row>
    <row r="30" spans="1:15" x14ac:dyDescent="0.2">
      <c r="A30" s="18">
        <v>24</v>
      </c>
      <c r="B30" s="18" t="s">
        <v>332</v>
      </c>
      <c r="C30" s="110"/>
      <c r="D30" s="22"/>
      <c r="E30" s="23"/>
      <c r="F30" s="179">
        <f>866349+1992706</f>
        <v>2859055</v>
      </c>
      <c r="G30" s="19"/>
      <c r="H30" s="19"/>
      <c r="I30" s="18"/>
      <c r="J30" s="18"/>
      <c r="K30" s="18"/>
      <c r="L30" s="18"/>
      <c r="M30" s="18"/>
      <c r="N30" s="18"/>
      <c r="O30" s="18"/>
    </row>
    <row r="31" spans="1:15" x14ac:dyDescent="0.2">
      <c r="A31" s="18">
        <v>25</v>
      </c>
      <c r="B31" s="18" t="s">
        <v>333</v>
      </c>
      <c r="C31" s="110"/>
      <c r="D31" s="22"/>
      <c r="E31" s="23"/>
      <c r="F31" s="179">
        <f>99723+154424</f>
        <v>254147</v>
      </c>
      <c r="G31" s="19"/>
      <c r="H31" s="19"/>
      <c r="I31" s="18"/>
      <c r="J31" s="18"/>
      <c r="K31" s="18"/>
      <c r="L31" s="18"/>
      <c r="M31" s="18"/>
      <c r="N31" s="18"/>
      <c r="O31" s="18"/>
    </row>
    <row r="32" spans="1:15" x14ac:dyDescent="0.2">
      <c r="A32" s="18">
        <v>26</v>
      </c>
      <c r="B32" s="18" t="s">
        <v>334</v>
      </c>
      <c r="C32" s="110"/>
      <c r="D32" s="22"/>
      <c r="E32" s="23"/>
      <c r="F32" s="179">
        <v>0</v>
      </c>
      <c r="G32" s="19"/>
      <c r="H32" s="19"/>
      <c r="I32" s="18"/>
      <c r="J32" s="18"/>
      <c r="K32" s="18"/>
      <c r="L32" s="18"/>
      <c r="M32" s="18"/>
      <c r="N32" s="18"/>
      <c r="O32" s="18"/>
    </row>
    <row r="33" spans="1:15" x14ac:dyDescent="0.2">
      <c r="A33" s="18">
        <v>27</v>
      </c>
      <c r="B33" s="18" t="s">
        <v>335</v>
      </c>
      <c r="C33" s="110"/>
      <c r="D33" s="22"/>
      <c r="E33" s="23"/>
      <c r="F33" s="179">
        <v>0</v>
      </c>
      <c r="G33" s="19"/>
      <c r="H33" s="19"/>
      <c r="I33" s="18"/>
      <c r="J33" s="18"/>
      <c r="K33" s="18"/>
      <c r="L33" s="18"/>
      <c r="M33" s="18"/>
      <c r="N33" s="18"/>
      <c r="O33" s="18"/>
    </row>
    <row r="34" spans="1:15" x14ac:dyDescent="0.2">
      <c r="A34" s="19">
        <v>28</v>
      </c>
      <c r="B34" s="19" t="s">
        <v>336</v>
      </c>
      <c r="C34" s="110"/>
      <c r="D34" s="22"/>
      <c r="E34" s="23"/>
      <c r="F34" s="179">
        <v>0</v>
      </c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">
      <c r="A35" s="18">
        <v>29</v>
      </c>
      <c r="B35" s="18" t="s">
        <v>337</v>
      </c>
      <c r="C35" s="18"/>
      <c r="D35" s="18"/>
      <c r="E35" s="18"/>
      <c r="F35" s="179">
        <v>0</v>
      </c>
      <c r="G35" s="19"/>
      <c r="H35" s="19"/>
      <c r="I35" s="18"/>
      <c r="J35" s="18"/>
      <c r="K35" s="18"/>
      <c r="L35" s="18"/>
      <c r="M35" s="18"/>
      <c r="N35" s="18"/>
      <c r="O35" s="18"/>
    </row>
    <row r="36" spans="1:15" x14ac:dyDescent="0.2">
      <c r="A36" s="20">
        <v>30</v>
      </c>
      <c r="B36" s="20" t="s">
        <v>338</v>
      </c>
      <c r="C36" s="110"/>
      <c r="D36" s="22"/>
      <c r="E36" s="23"/>
      <c r="F36" s="179">
        <v>0</v>
      </c>
      <c r="G36" s="19"/>
      <c r="H36" s="19"/>
      <c r="I36" s="20"/>
      <c r="J36" s="20"/>
      <c r="K36" s="20"/>
      <c r="L36" s="20"/>
      <c r="M36" s="20"/>
      <c r="N36" s="20"/>
      <c r="O36" s="20"/>
    </row>
    <row r="37" spans="1:15" x14ac:dyDescent="0.2">
      <c r="A37" s="18">
        <v>31</v>
      </c>
      <c r="B37" s="18" t="s">
        <v>339</v>
      </c>
      <c r="C37" s="110"/>
      <c r="D37" s="22"/>
      <c r="E37" s="23"/>
      <c r="F37" s="179">
        <f>11064+117931</f>
        <v>128995</v>
      </c>
      <c r="G37" s="19"/>
      <c r="H37" s="19"/>
      <c r="I37" s="18"/>
      <c r="J37" s="18"/>
      <c r="K37" s="18"/>
      <c r="L37" s="18"/>
      <c r="M37" s="18"/>
      <c r="N37" s="18"/>
      <c r="O37" s="18"/>
    </row>
    <row r="38" spans="1:15" x14ac:dyDescent="0.2">
      <c r="A38" s="18">
        <v>32</v>
      </c>
      <c r="B38" s="18" t="s">
        <v>340</v>
      </c>
      <c r="C38" s="110"/>
      <c r="D38" s="22"/>
      <c r="E38" s="23"/>
      <c r="F38" s="179">
        <v>0</v>
      </c>
      <c r="G38" s="19"/>
      <c r="H38" s="19"/>
      <c r="I38" s="18"/>
      <c r="J38" s="18"/>
      <c r="K38" s="18"/>
      <c r="L38" s="18"/>
      <c r="M38" s="18"/>
      <c r="N38" s="18"/>
      <c r="O38" s="18"/>
    </row>
    <row r="39" spans="1:15" x14ac:dyDescent="0.2">
      <c r="A39" s="18">
        <v>33</v>
      </c>
      <c r="B39" s="18" t="s">
        <v>341</v>
      </c>
      <c r="C39" s="110"/>
      <c r="D39" s="22"/>
      <c r="E39" s="23"/>
      <c r="F39" s="179">
        <v>0</v>
      </c>
      <c r="G39" s="19"/>
      <c r="H39" s="19"/>
      <c r="I39" s="18"/>
      <c r="J39" s="18"/>
      <c r="K39" s="18"/>
      <c r="L39" s="18"/>
      <c r="M39" s="18"/>
      <c r="N39" s="18"/>
      <c r="O39" s="18"/>
    </row>
    <row r="40" spans="1:15" x14ac:dyDescent="0.2">
      <c r="A40" s="18">
        <v>34</v>
      </c>
      <c r="B40" s="18" t="s">
        <v>342</v>
      </c>
      <c r="C40" s="110"/>
      <c r="D40" s="22"/>
      <c r="E40" s="23"/>
      <c r="F40" s="179">
        <f>3798+35561</f>
        <v>39359</v>
      </c>
      <c r="G40" s="19"/>
      <c r="H40" s="19"/>
      <c r="I40" s="18"/>
      <c r="J40" s="18"/>
      <c r="K40" s="18"/>
      <c r="L40" s="18"/>
      <c r="M40" s="18"/>
      <c r="N40" s="18"/>
      <c r="O40" s="18"/>
    </row>
    <row r="41" spans="1:15" x14ac:dyDescent="0.2">
      <c r="A41" s="18">
        <v>35</v>
      </c>
      <c r="B41" s="18" t="s">
        <v>350</v>
      </c>
      <c r="C41" s="110"/>
      <c r="D41" s="22"/>
      <c r="E41" s="23"/>
      <c r="F41" s="179">
        <f>744+1406</f>
        <v>2150</v>
      </c>
      <c r="G41" s="19"/>
      <c r="H41" s="19"/>
      <c r="I41" s="18"/>
      <c r="J41" s="18"/>
      <c r="K41" s="18"/>
      <c r="L41" s="18"/>
      <c r="M41" s="18"/>
      <c r="N41" s="18"/>
      <c r="O41" s="18"/>
    </row>
    <row r="42" spans="1:15" x14ac:dyDescent="0.2">
      <c r="A42" s="19">
        <v>36</v>
      </c>
      <c r="B42" s="19" t="s">
        <v>343</v>
      </c>
      <c r="C42" s="110"/>
      <c r="D42" s="22"/>
      <c r="E42" s="23"/>
      <c r="F42" s="179">
        <f>1491+7486668</f>
        <v>7488159</v>
      </c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5.5" x14ac:dyDescent="0.2">
      <c r="A43" s="178" t="s">
        <v>351</v>
      </c>
      <c r="B43" s="177" t="s">
        <v>395</v>
      </c>
      <c r="C43" s="19"/>
      <c r="D43" s="26"/>
      <c r="E43" s="19"/>
      <c r="F43" s="179">
        <f>SUM(F7:F42)</f>
        <v>11314862</v>
      </c>
      <c r="G43" s="19"/>
      <c r="H43" s="19"/>
      <c r="I43" s="161"/>
      <c r="J43" s="161"/>
      <c r="K43" s="161"/>
      <c r="L43" s="18"/>
      <c r="M43" s="18"/>
      <c r="N43" s="18"/>
      <c r="O43" s="18"/>
    </row>
    <row r="44" spans="1:15" x14ac:dyDescent="0.2">
      <c r="A44" s="22"/>
      <c r="B44" s="22" t="s">
        <v>352</v>
      </c>
      <c r="C44" s="110"/>
      <c r="D44" s="22"/>
      <c r="E44" s="23"/>
      <c r="F44" s="179">
        <v>0</v>
      </c>
      <c r="G44" s="19"/>
      <c r="H44" s="19"/>
      <c r="I44" s="22"/>
      <c r="J44" s="22"/>
      <c r="K44" s="22"/>
      <c r="L44" s="22"/>
      <c r="M44" s="22"/>
      <c r="N44" s="22"/>
      <c r="O44" s="22"/>
    </row>
    <row r="45" spans="1:15" ht="25.5" x14ac:dyDescent="0.2">
      <c r="A45" s="159" t="s">
        <v>353</v>
      </c>
      <c r="B45" s="180" t="s">
        <v>396</v>
      </c>
      <c r="C45" s="5"/>
      <c r="D45" s="22"/>
      <c r="E45" s="5"/>
      <c r="F45" s="179">
        <v>0</v>
      </c>
      <c r="G45" s="19"/>
      <c r="H45" s="19"/>
      <c r="I45" s="188"/>
      <c r="J45" s="188"/>
      <c r="K45" s="188"/>
      <c r="L45" s="26"/>
      <c r="M45" s="26"/>
      <c r="N45" s="26"/>
      <c r="O45" s="19"/>
    </row>
    <row r="46" spans="1:15" ht="25.5" x14ac:dyDescent="0.2">
      <c r="A46" s="18" t="s">
        <v>354</v>
      </c>
      <c r="B46" s="177" t="s">
        <v>397</v>
      </c>
      <c r="C46" s="18"/>
      <c r="D46" s="18"/>
      <c r="E46" s="18"/>
      <c r="F46" s="215">
        <v>0</v>
      </c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">
      <c r="F47" s="201"/>
    </row>
    <row r="50" spans="2:2" x14ac:dyDescent="0.2">
      <c r="B50" s="14" t="s">
        <v>346</v>
      </c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 t="s">
        <v>347</v>
      </c>
    </row>
  </sheetData>
  <protectedRanges>
    <protectedRange sqref="I44:I46" name="Диапазон2"/>
    <protectedRange sqref="I7:I42" name="Диапазон1"/>
    <protectedRange sqref="J44:J46" name="Диапазон2_1"/>
    <protectedRange sqref="J7:J42" name="Диапазон1_1"/>
    <protectedRange sqref="K44:K46" name="Диапазон4_1"/>
    <protectedRange sqref="K7:K42" name="Диапазон3_1"/>
  </protectedRanges>
  <phoneticPr fontId="8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F18" sqref="F18"/>
    </sheetView>
  </sheetViews>
  <sheetFormatPr defaultRowHeight="12.75" x14ac:dyDescent="0.2"/>
  <cols>
    <col min="1" max="1" width="4.5703125" customWidth="1"/>
    <col min="5" max="5" width="23.28515625" customWidth="1"/>
    <col min="6" max="6" width="17.42578125" customWidth="1"/>
    <col min="7" max="7" width="0.140625" customWidth="1"/>
    <col min="8" max="8" width="9.28515625" customWidth="1"/>
    <col min="9" max="9" width="8.85546875" customWidth="1"/>
  </cols>
  <sheetData>
    <row r="1" spans="1:9" x14ac:dyDescent="0.2">
      <c r="A1" s="118"/>
      <c r="B1" s="118" t="s">
        <v>0</v>
      </c>
      <c r="C1" s="119"/>
      <c r="D1" s="119"/>
      <c r="E1" s="119"/>
      <c r="F1" s="119"/>
      <c r="G1" s="120"/>
      <c r="H1" s="121" t="s">
        <v>363</v>
      </c>
      <c r="I1" s="118"/>
    </row>
    <row r="2" spans="1:9" x14ac:dyDescent="0.2">
      <c r="A2" s="222" t="s">
        <v>409</v>
      </c>
      <c r="B2" s="222"/>
      <c r="C2" s="222"/>
      <c r="D2" s="222"/>
      <c r="E2" s="222"/>
      <c r="F2" s="222"/>
      <c r="G2" s="120"/>
      <c r="H2" s="120"/>
      <c r="I2" s="118"/>
    </row>
    <row r="3" spans="1:9" x14ac:dyDescent="0.2">
      <c r="A3" s="118"/>
      <c r="B3" s="118"/>
      <c r="C3" s="120"/>
      <c r="D3" s="120"/>
      <c r="E3" s="120"/>
      <c r="F3" s="120"/>
      <c r="G3" s="120"/>
      <c r="H3" s="120" t="s">
        <v>1</v>
      </c>
      <c r="I3" s="118"/>
    </row>
    <row r="4" spans="1:9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9" x14ac:dyDescent="0.2">
      <c r="A5" s="118"/>
      <c r="B5" s="118" t="s">
        <v>357</v>
      </c>
      <c r="C5" s="118"/>
      <c r="D5" s="118"/>
      <c r="E5" s="118"/>
      <c r="F5" s="118"/>
      <c r="G5" s="118"/>
      <c r="H5" s="118"/>
      <c r="I5" s="118"/>
    </row>
    <row r="6" spans="1:9" x14ac:dyDescent="0.2">
      <c r="A6" s="118"/>
      <c r="B6" s="118" t="s">
        <v>358</v>
      </c>
      <c r="C6" s="120"/>
      <c r="D6" s="120"/>
      <c r="E6" s="120"/>
      <c r="F6" s="118"/>
      <c r="G6" s="118"/>
      <c r="H6" s="118"/>
      <c r="I6" s="118"/>
    </row>
    <row r="7" spans="1:9" x14ac:dyDescent="0.2">
      <c r="A7" s="118"/>
      <c r="B7" s="118" t="s">
        <v>359</v>
      </c>
      <c r="C7" s="118"/>
      <c r="D7" s="120"/>
      <c r="E7" s="120"/>
      <c r="F7" s="118"/>
      <c r="G7" s="118"/>
      <c r="H7" s="118"/>
      <c r="I7" s="118"/>
    </row>
    <row r="8" spans="1:9" x14ac:dyDescent="0.2">
      <c r="A8" s="118"/>
      <c r="B8" s="118" t="s">
        <v>360</v>
      </c>
      <c r="C8" s="118"/>
      <c r="D8" s="120"/>
      <c r="E8" s="120"/>
      <c r="F8" s="118"/>
      <c r="G8" s="118"/>
      <c r="H8" s="118"/>
      <c r="I8" s="118"/>
    </row>
    <row r="9" spans="1:9" x14ac:dyDescent="0.2">
      <c r="A9" s="118"/>
      <c r="B9" s="118"/>
      <c r="C9" s="118"/>
      <c r="D9" s="118"/>
      <c r="E9" s="118"/>
      <c r="F9" s="118"/>
      <c r="G9" s="118"/>
      <c r="H9" s="118"/>
      <c r="I9" s="118"/>
    </row>
    <row r="10" spans="1:9" x14ac:dyDescent="0.2">
      <c r="A10" s="118"/>
      <c r="B10" s="122" t="s">
        <v>2</v>
      </c>
      <c r="C10" s="123"/>
      <c r="D10" s="122" t="s">
        <v>3</v>
      </c>
      <c r="E10" s="123"/>
      <c r="F10" s="122" t="s">
        <v>4</v>
      </c>
      <c r="G10" s="123"/>
      <c r="H10" s="124" t="s">
        <v>5</v>
      </c>
      <c r="I10" s="118"/>
    </row>
    <row r="11" spans="1:9" x14ac:dyDescent="0.2">
      <c r="A11" s="118"/>
      <c r="B11" s="125"/>
      <c r="C11" s="126"/>
      <c r="D11" s="125" t="s">
        <v>6</v>
      </c>
      <c r="E11" s="126"/>
      <c r="F11" s="125" t="s">
        <v>7</v>
      </c>
      <c r="G11" s="126"/>
      <c r="H11" s="127"/>
      <c r="I11" s="118"/>
    </row>
    <row r="12" spans="1:9" x14ac:dyDescent="0.2">
      <c r="A12" s="118"/>
      <c r="B12" s="128" t="s">
        <v>8</v>
      </c>
      <c r="C12" s="129"/>
      <c r="D12" s="128"/>
      <c r="E12" s="129"/>
      <c r="F12" s="128" t="s">
        <v>355</v>
      </c>
      <c r="G12" s="129"/>
      <c r="H12" s="130" t="s">
        <v>361</v>
      </c>
      <c r="I12" s="118"/>
    </row>
    <row r="13" spans="1:9" x14ac:dyDescent="0.2">
      <c r="A13" s="118"/>
      <c r="B13" s="128"/>
      <c r="C13" s="129"/>
      <c r="D13" s="128"/>
      <c r="E13" s="129"/>
      <c r="F13" s="128" t="s">
        <v>356</v>
      </c>
      <c r="G13" s="129"/>
      <c r="H13" s="130" t="s">
        <v>361</v>
      </c>
      <c r="I13" s="118"/>
    </row>
    <row r="14" spans="1:9" x14ac:dyDescent="0.2">
      <c r="A14" s="118"/>
      <c r="B14" s="118"/>
      <c r="C14" s="118"/>
      <c r="D14" s="118"/>
      <c r="E14" s="118"/>
      <c r="F14" s="118"/>
      <c r="G14" s="118"/>
      <c r="H14" s="118"/>
      <c r="I14" s="118"/>
    </row>
    <row r="15" spans="1:9" x14ac:dyDescent="0.2">
      <c r="A15" s="118">
        <v>1</v>
      </c>
      <c r="B15" s="118" t="s">
        <v>9</v>
      </c>
      <c r="C15" s="118"/>
      <c r="D15" s="118"/>
      <c r="E15" s="118"/>
      <c r="F15" s="56">
        <v>219</v>
      </c>
      <c r="G15" s="131">
        <v>1</v>
      </c>
      <c r="H15" s="118" t="s">
        <v>10</v>
      </c>
      <c r="I15" s="56">
        <v>15</v>
      </c>
    </row>
    <row r="16" spans="1:9" x14ac:dyDescent="0.2">
      <c r="A16" s="118">
        <v>2</v>
      </c>
      <c r="B16" s="118" t="s">
        <v>11</v>
      </c>
      <c r="C16" s="118"/>
      <c r="D16" s="118"/>
      <c r="E16" s="118"/>
      <c r="F16" s="56">
        <v>36475318</v>
      </c>
      <c r="G16" s="131"/>
      <c r="H16" s="118" t="s">
        <v>12</v>
      </c>
      <c r="I16" s="56">
        <v>5838889</v>
      </c>
    </row>
    <row r="17" spans="1:9" x14ac:dyDescent="0.2">
      <c r="A17" s="118"/>
      <c r="B17" s="118" t="s">
        <v>13</v>
      </c>
      <c r="C17" s="118"/>
      <c r="D17" s="118"/>
      <c r="E17" s="118"/>
      <c r="F17" s="56">
        <v>0</v>
      </c>
      <c r="G17" s="131"/>
      <c r="H17" s="118"/>
      <c r="I17" s="118"/>
    </row>
    <row r="18" spans="1:9" x14ac:dyDescent="0.2">
      <c r="A18" s="118">
        <v>3</v>
      </c>
      <c r="B18" s="118" t="s">
        <v>14</v>
      </c>
      <c r="C18" s="118"/>
      <c r="D18" s="118"/>
      <c r="E18" s="118"/>
      <c r="F18" s="56">
        <v>15139499</v>
      </c>
      <c r="G18" s="131"/>
      <c r="H18" s="118"/>
      <c r="I18" s="118"/>
    </row>
    <row r="19" spans="1:9" x14ac:dyDescent="0.2">
      <c r="A19" s="118"/>
      <c r="B19" s="118" t="s">
        <v>13</v>
      </c>
      <c r="C19" s="118"/>
      <c r="D19" s="118"/>
      <c r="E19" s="118"/>
      <c r="F19" s="56">
        <v>0</v>
      </c>
      <c r="G19" s="131"/>
      <c r="H19" s="118"/>
      <c r="I19" s="118"/>
    </row>
    <row r="20" spans="1:9" x14ac:dyDescent="0.2">
      <c r="A20" s="118">
        <v>4</v>
      </c>
      <c r="B20" s="118" t="s">
        <v>15</v>
      </c>
      <c r="C20" s="118"/>
      <c r="D20" s="118"/>
      <c r="E20" s="118"/>
      <c r="F20" s="56">
        <v>2399284</v>
      </c>
      <c r="G20" s="131"/>
      <c r="H20" s="118"/>
      <c r="I20" s="118"/>
    </row>
    <row r="21" spans="1:9" x14ac:dyDescent="0.2">
      <c r="A21" s="118">
        <v>5</v>
      </c>
      <c r="B21" s="118" t="s">
        <v>16</v>
      </c>
      <c r="C21" s="118"/>
      <c r="D21" s="118"/>
      <c r="E21" s="118"/>
      <c r="F21" s="56">
        <v>573165</v>
      </c>
      <c r="G21" s="131"/>
      <c r="H21" s="118"/>
      <c r="I21" s="118"/>
    </row>
    <row r="22" spans="1:9" x14ac:dyDescent="0.2">
      <c r="A22" s="118">
        <v>6</v>
      </c>
      <c r="B22" s="118" t="s">
        <v>17</v>
      </c>
      <c r="C22" s="118"/>
      <c r="D22" s="118"/>
      <c r="E22" s="118"/>
      <c r="F22" s="56">
        <v>0</v>
      </c>
      <c r="G22" s="131"/>
      <c r="H22" s="118"/>
      <c r="I22" s="118"/>
    </row>
    <row r="23" spans="1:9" x14ac:dyDescent="0.2">
      <c r="A23" s="118">
        <v>7</v>
      </c>
      <c r="B23" s="118" t="s">
        <v>18</v>
      </c>
      <c r="C23" s="118"/>
      <c r="D23" s="118"/>
      <c r="E23" s="118"/>
      <c r="F23" s="56">
        <v>47525</v>
      </c>
      <c r="G23" s="131"/>
      <c r="H23" s="118"/>
      <c r="I23" s="118"/>
    </row>
    <row r="24" spans="1:9" x14ac:dyDescent="0.2">
      <c r="A24" s="118">
        <v>8</v>
      </c>
      <c r="B24" s="118" t="s">
        <v>19</v>
      </c>
      <c r="C24" s="118"/>
      <c r="D24" s="118"/>
      <c r="E24" s="118"/>
      <c r="F24" s="56">
        <v>0</v>
      </c>
      <c r="G24" s="131"/>
      <c r="H24" s="118"/>
      <c r="I24" s="118"/>
    </row>
    <row r="25" spans="1:9" x14ac:dyDescent="0.2">
      <c r="A25" s="118">
        <v>9</v>
      </c>
      <c r="B25" s="118" t="s">
        <v>20</v>
      </c>
      <c r="C25" s="118"/>
      <c r="D25" s="118"/>
      <c r="E25" s="118"/>
      <c r="F25" s="56">
        <v>5838889</v>
      </c>
      <c r="G25" s="132"/>
      <c r="H25" s="118"/>
      <c r="I25" s="118"/>
    </row>
    <row r="26" spans="1:9" x14ac:dyDescent="0.2">
      <c r="A26" s="118">
        <v>10</v>
      </c>
      <c r="B26" s="118" t="s">
        <v>21</v>
      </c>
      <c r="C26" s="118"/>
      <c r="D26" s="118"/>
      <c r="E26" s="118"/>
      <c r="F26" s="56">
        <v>0</v>
      </c>
      <c r="G26" s="132"/>
      <c r="H26" s="118"/>
      <c r="I26" s="118"/>
    </row>
    <row r="27" spans="1:9" x14ac:dyDescent="0.2">
      <c r="A27" s="118"/>
      <c r="B27" s="118" t="s">
        <v>22</v>
      </c>
      <c r="C27" s="118"/>
      <c r="D27" s="118"/>
      <c r="E27" s="118"/>
      <c r="F27" s="56">
        <v>0</v>
      </c>
      <c r="G27" s="134"/>
      <c r="H27" s="118"/>
      <c r="I27" s="118"/>
    </row>
    <row r="28" spans="1:9" x14ac:dyDescent="0.2">
      <c r="A28" s="118">
        <v>11</v>
      </c>
      <c r="B28" s="118" t="s">
        <v>23</v>
      </c>
      <c r="C28" s="118"/>
      <c r="D28" s="118"/>
      <c r="E28" s="118"/>
      <c r="F28" s="56">
        <v>0</v>
      </c>
      <c r="G28" s="134"/>
      <c r="H28" s="118"/>
      <c r="I28" s="118"/>
    </row>
    <row r="29" spans="1:9" x14ac:dyDescent="0.2">
      <c r="A29" s="118">
        <v>12</v>
      </c>
      <c r="B29" s="118" t="s">
        <v>24</v>
      </c>
      <c r="C29" s="118"/>
      <c r="D29" s="118"/>
      <c r="E29" s="118"/>
      <c r="F29" s="56">
        <v>0</v>
      </c>
      <c r="G29" s="131"/>
      <c r="H29" s="118"/>
      <c r="I29" s="118"/>
    </row>
    <row r="30" spans="1:9" x14ac:dyDescent="0.2">
      <c r="A30" s="118">
        <v>13</v>
      </c>
      <c r="B30" s="118" t="s">
        <v>25</v>
      </c>
      <c r="C30" s="118"/>
      <c r="D30" s="118"/>
      <c r="E30" s="118"/>
      <c r="F30" s="56">
        <v>104756</v>
      </c>
      <c r="G30" s="131"/>
      <c r="H30" s="118"/>
      <c r="I30" s="118"/>
    </row>
    <row r="31" spans="1:9" x14ac:dyDescent="0.2">
      <c r="A31" s="118">
        <v>14</v>
      </c>
      <c r="B31" s="118" t="s">
        <v>26</v>
      </c>
      <c r="C31" s="118"/>
      <c r="D31" s="118"/>
      <c r="E31" s="118"/>
      <c r="F31" s="56">
        <v>58906</v>
      </c>
      <c r="G31" s="131"/>
      <c r="H31" s="118"/>
      <c r="I31" s="118"/>
    </row>
    <row r="32" spans="1:9" x14ac:dyDescent="0.2">
      <c r="A32" s="118">
        <v>15</v>
      </c>
      <c r="B32" s="118" t="s">
        <v>27</v>
      </c>
      <c r="C32" s="118"/>
      <c r="D32" s="118"/>
      <c r="E32" s="118"/>
      <c r="F32" s="56">
        <v>12397113</v>
      </c>
      <c r="G32" s="131"/>
      <c r="H32" s="118"/>
      <c r="I32" s="118"/>
    </row>
    <row r="33" spans="1:9" x14ac:dyDescent="0.2">
      <c r="A33" s="118">
        <v>16</v>
      </c>
      <c r="B33" s="118" t="s">
        <v>28</v>
      </c>
      <c r="C33" s="118"/>
      <c r="D33" s="118"/>
      <c r="E33" s="118"/>
      <c r="F33" s="56">
        <v>0</v>
      </c>
      <c r="G33" s="131"/>
      <c r="H33" s="118"/>
      <c r="I33" s="118"/>
    </row>
    <row r="34" spans="1:9" x14ac:dyDescent="0.2">
      <c r="A34" s="118">
        <v>17</v>
      </c>
      <c r="B34" s="118" t="s">
        <v>29</v>
      </c>
      <c r="C34" s="118"/>
      <c r="D34" s="118"/>
      <c r="E34" s="118"/>
      <c r="F34" s="56">
        <v>0</v>
      </c>
      <c r="G34" s="131"/>
      <c r="H34" s="118"/>
      <c r="I34" s="118"/>
    </row>
    <row r="35" spans="1:9" x14ac:dyDescent="0.2">
      <c r="A35" s="118">
        <v>18</v>
      </c>
      <c r="B35" s="118" t="s">
        <v>30</v>
      </c>
      <c r="C35" s="118"/>
      <c r="D35" s="118"/>
      <c r="E35" s="118"/>
      <c r="F35" s="56">
        <v>4000</v>
      </c>
      <c r="G35" s="131"/>
      <c r="H35" s="118"/>
      <c r="I35" s="118"/>
    </row>
    <row r="36" spans="1:9" x14ac:dyDescent="0.2">
      <c r="A36" s="118">
        <v>19</v>
      </c>
      <c r="B36" s="118" t="s">
        <v>31</v>
      </c>
      <c r="C36" s="118"/>
      <c r="D36" s="118"/>
      <c r="E36" s="118"/>
      <c r="F36" s="56">
        <v>42051</v>
      </c>
      <c r="G36" s="131"/>
      <c r="H36" s="118"/>
      <c r="I36" s="118"/>
    </row>
    <row r="37" spans="1:9" x14ac:dyDescent="0.2">
      <c r="A37" s="118">
        <v>20</v>
      </c>
      <c r="B37" s="118" t="s">
        <v>32</v>
      </c>
      <c r="C37" s="118"/>
      <c r="D37" s="118"/>
      <c r="E37" s="118"/>
      <c r="F37" s="56">
        <v>0</v>
      </c>
      <c r="G37" s="131"/>
      <c r="H37" s="118"/>
      <c r="I37" s="118"/>
    </row>
    <row r="38" spans="1:9" x14ac:dyDescent="0.2">
      <c r="A38" s="118"/>
      <c r="B38" s="118"/>
      <c r="C38" s="118"/>
      <c r="D38" s="118"/>
      <c r="E38" s="118" t="s">
        <v>33</v>
      </c>
      <c r="F38" s="56">
        <v>983894</v>
      </c>
      <c r="G38" s="131"/>
      <c r="H38" s="118"/>
      <c r="I38" s="118"/>
    </row>
    <row r="39" spans="1:9" x14ac:dyDescent="0.2">
      <c r="A39" s="118">
        <v>21</v>
      </c>
      <c r="B39" s="118" t="s">
        <v>34</v>
      </c>
      <c r="C39" s="118"/>
      <c r="D39" s="118"/>
      <c r="E39" s="118" t="s">
        <v>35</v>
      </c>
      <c r="F39" s="56">
        <v>123540</v>
      </c>
      <c r="G39" s="131"/>
      <c r="H39" s="118"/>
      <c r="I39" s="118"/>
    </row>
    <row r="40" spans="1:9" x14ac:dyDescent="0.2">
      <c r="A40" s="118"/>
      <c r="B40" s="118"/>
      <c r="C40" s="118"/>
      <c r="D40" s="118"/>
      <c r="E40" s="118" t="s">
        <v>36</v>
      </c>
      <c r="F40" s="56">
        <v>0</v>
      </c>
      <c r="G40" s="131"/>
      <c r="H40" s="118"/>
      <c r="I40" s="118"/>
    </row>
    <row r="41" spans="1:9" x14ac:dyDescent="0.2">
      <c r="A41" s="118">
        <v>22</v>
      </c>
      <c r="B41" s="118" t="s">
        <v>37</v>
      </c>
      <c r="C41" s="118"/>
      <c r="D41" s="118"/>
      <c r="E41" s="118"/>
      <c r="F41" s="56">
        <v>99442</v>
      </c>
      <c r="G41" s="131"/>
      <c r="H41" s="118"/>
      <c r="I41" s="118"/>
    </row>
    <row r="42" spans="1:9" x14ac:dyDescent="0.2">
      <c r="A42" s="118">
        <v>23</v>
      </c>
      <c r="B42" s="118" t="s">
        <v>410</v>
      </c>
      <c r="C42" s="118"/>
      <c r="D42" s="118"/>
      <c r="E42" s="118"/>
      <c r="F42" s="56">
        <v>68955</v>
      </c>
      <c r="G42" s="131"/>
      <c r="H42" s="118"/>
      <c r="I42" s="118"/>
    </row>
    <row r="43" spans="1:9" x14ac:dyDescent="0.2">
      <c r="A43" s="118">
        <v>24</v>
      </c>
      <c r="B43" s="118" t="s">
        <v>399</v>
      </c>
      <c r="C43" s="118"/>
      <c r="D43" s="118"/>
      <c r="E43" s="118"/>
      <c r="F43" s="56">
        <v>242022</v>
      </c>
      <c r="G43" s="131"/>
      <c r="H43" s="118"/>
      <c r="I43" s="118"/>
    </row>
    <row r="44" spans="1:9" x14ac:dyDescent="0.2">
      <c r="A44" s="118">
        <v>25</v>
      </c>
      <c r="B44" s="136" t="s">
        <v>38</v>
      </c>
      <c r="C44" s="136"/>
      <c r="D44" s="136"/>
      <c r="E44" s="136"/>
      <c r="F44" s="56">
        <v>49253</v>
      </c>
      <c r="G44" s="132"/>
      <c r="H44" s="118"/>
      <c r="I44" s="118"/>
    </row>
    <row r="45" spans="1:9" ht="28.5" customHeight="1" x14ac:dyDescent="0.2">
      <c r="A45" s="152">
        <v>26</v>
      </c>
      <c r="B45" s="223" t="s">
        <v>400</v>
      </c>
      <c r="C45" s="223"/>
      <c r="D45" s="223"/>
      <c r="E45" s="224"/>
      <c r="F45" s="56">
        <v>157609</v>
      </c>
      <c r="G45" s="132"/>
      <c r="H45" s="118"/>
      <c r="I45" s="118"/>
    </row>
    <row r="46" spans="1:9" ht="27" customHeight="1" x14ac:dyDescent="0.2">
      <c r="A46" s="152">
        <v>27</v>
      </c>
      <c r="B46" s="223" t="s">
        <v>401</v>
      </c>
      <c r="C46" s="223"/>
      <c r="D46" s="223"/>
      <c r="E46" s="224"/>
      <c r="F46" s="56">
        <v>137908</v>
      </c>
      <c r="G46" s="132"/>
      <c r="H46" s="118"/>
      <c r="I46" s="118"/>
    </row>
    <row r="47" spans="1:9" x14ac:dyDescent="0.2">
      <c r="A47" s="118"/>
      <c r="B47" s="118" t="s">
        <v>39</v>
      </c>
      <c r="C47" s="118"/>
      <c r="D47" s="118"/>
      <c r="E47" s="118"/>
      <c r="F47" s="56">
        <v>0</v>
      </c>
      <c r="G47" s="131"/>
      <c r="H47" s="118"/>
      <c r="I47" s="118"/>
    </row>
    <row r="48" spans="1:9" x14ac:dyDescent="0.2">
      <c r="A48" s="137"/>
      <c r="B48" s="137" t="s">
        <v>40</v>
      </c>
      <c r="C48" s="137"/>
      <c r="D48" s="137"/>
      <c r="E48" s="134"/>
      <c r="F48" s="56">
        <v>0</v>
      </c>
      <c r="G48" s="131"/>
      <c r="H48" s="118"/>
      <c r="I48" s="118"/>
    </row>
    <row r="49" spans="1:9" x14ac:dyDescent="0.2">
      <c r="A49" s="118"/>
      <c r="B49" s="118"/>
      <c r="C49" s="118"/>
      <c r="D49" s="118"/>
      <c r="E49" s="118"/>
      <c r="F49" s="118"/>
      <c r="G49" s="118"/>
      <c r="H49" s="118"/>
      <c r="I49" s="118"/>
    </row>
    <row r="50" spans="1:9" x14ac:dyDescent="0.2">
      <c r="A50" s="118"/>
      <c r="B50" s="118"/>
      <c r="C50" s="118"/>
      <c r="D50" s="118"/>
      <c r="E50" s="118"/>
      <c r="F50" s="118"/>
      <c r="G50" s="118"/>
      <c r="H50" s="118"/>
      <c r="I50" s="118"/>
    </row>
    <row r="51" spans="1:9" x14ac:dyDescent="0.2">
      <c r="A51" s="120" t="s">
        <v>41</v>
      </c>
      <c r="B51" s="120"/>
      <c r="C51" s="120" t="s">
        <v>42</v>
      </c>
      <c r="D51" s="120" t="s">
        <v>43</v>
      </c>
      <c r="E51" s="120" t="s">
        <v>44</v>
      </c>
      <c r="F51" s="120"/>
      <c r="G51" s="120"/>
      <c r="H51" s="120"/>
      <c r="I51" s="118"/>
    </row>
    <row r="52" spans="1:9" x14ac:dyDescent="0.2">
      <c r="A52" s="118"/>
      <c r="B52" s="118"/>
      <c r="C52" s="118"/>
      <c r="D52" s="118"/>
      <c r="E52" s="118"/>
      <c r="F52" s="118"/>
      <c r="G52" s="118"/>
      <c r="H52" s="118"/>
      <c r="I52" s="118"/>
    </row>
    <row r="53" spans="1:9" x14ac:dyDescent="0.2">
      <c r="A53" s="118"/>
      <c r="B53" s="118"/>
      <c r="C53" s="118"/>
      <c r="D53" s="118"/>
      <c r="E53" s="118"/>
      <c r="F53" s="118"/>
      <c r="G53" s="118"/>
      <c r="H53" s="118"/>
      <c r="I53" s="118"/>
    </row>
    <row r="54" spans="1:9" x14ac:dyDescent="0.2">
      <c r="A54" s="118"/>
      <c r="B54" s="118"/>
      <c r="C54" s="118"/>
      <c r="D54" s="118"/>
      <c r="E54" s="118"/>
      <c r="F54" s="118"/>
      <c r="G54" s="118"/>
      <c r="H54" s="118"/>
      <c r="I54" s="118"/>
    </row>
    <row r="55" spans="1:9" x14ac:dyDescent="0.2">
      <c r="A55" s="120"/>
      <c r="B55" s="120"/>
      <c r="C55" s="120"/>
      <c r="D55" s="120"/>
      <c r="E55" s="120"/>
      <c r="F55" s="120"/>
      <c r="G55" s="120"/>
      <c r="H55" s="120"/>
      <c r="I55" s="120"/>
    </row>
    <row r="56" spans="1:9" x14ac:dyDescent="0.2">
      <c r="A56" s="118"/>
      <c r="B56" s="118"/>
      <c r="C56" s="118"/>
      <c r="D56" s="118"/>
      <c r="E56" s="118"/>
      <c r="F56" s="118"/>
      <c r="G56" s="118"/>
      <c r="H56" s="118"/>
      <c r="I56" s="118"/>
    </row>
  </sheetData>
  <sheetProtection formatCells="0"/>
  <mergeCells count="3">
    <mergeCell ref="A2:F2"/>
    <mergeCell ref="B45:E45"/>
    <mergeCell ref="B46:E46"/>
  </mergeCells>
  <phoneticPr fontId="8" type="noConversion"/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F18" sqref="F18"/>
    </sheetView>
  </sheetViews>
  <sheetFormatPr defaultRowHeight="12.75" x14ac:dyDescent="0.2"/>
  <cols>
    <col min="4" max="4" width="16.85546875" customWidth="1"/>
    <col min="5" max="5" width="14.42578125" customWidth="1"/>
    <col min="6" max="6" width="10" customWidth="1"/>
    <col min="7" max="7" width="17.85546875" customWidth="1"/>
  </cols>
  <sheetData>
    <row r="1" spans="1:7" x14ac:dyDescent="0.2">
      <c r="A1" s="118"/>
      <c r="B1" s="118"/>
      <c r="C1" s="118"/>
      <c r="D1" s="118"/>
      <c r="E1" s="118"/>
      <c r="F1" s="118"/>
      <c r="G1" s="118"/>
    </row>
    <row r="2" spans="1:7" ht="14.25" x14ac:dyDescent="0.2">
      <c r="A2" s="118"/>
      <c r="B2" s="118"/>
      <c r="C2" s="118"/>
      <c r="D2" s="118"/>
      <c r="E2" s="118"/>
      <c r="F2" s="118"/>
      <c r="G2" s="138" t="s">
        <v>363</v>
      </c>
    </row>
    <row r="3" spans="1:7" x14ac:dyDescent="0.2">
      <c r="A3" s="118"/>
      <c r="B3" s="118"/>
      <c r="C3" s="118"/>
      <c r="D3" s="139"/>
      <c r="E3" s="139" t="s">
        <v>45</v>
      </c>
      <c r="F3" s="139"/>
      <c r="G3" s="139"/>
    </row>
    <row r="4" spans="1:7" x14ac:dyDescent="0.2">
      <c r="A4" s="118"/>
      <c r="B4" s="118"/>
      <c r="C4" s="118"/>
      <c r="D4" s="139" t="s">
        <v>46</v>
      </c>
      <c r="E4" s="139"/>
      <c r="F4" s="139"/>
      <c r="G4" s="139"/>
    </row>
    <row r="5" spans="1:7" x14ac:dyDescent="0.2">
      <c r="A5" s="118"/>
      <c r="B5" s="118"/>
      <c r="C5" s="118"/>
      <c r="D5" s="139"/>
      <c r="E5" s="139" t="s">
        <v>47</v>
      </c>
      <c r="F5" s="139"/>
      <c r="G5" s="139"/>
    </row>
    <row r="6" spans="1:7" x14ac:dyDescent="0.2">
      <c r="A6" s="118"/>
      <c r="B6" s="118"/>
      <c r="C6" s="118"/>
      <c r="D6" s="118"/>
      <c r="E6" s="118"/>
      <c r="F6" s="118"/>
      <c r="G6" s="118"/>
    </row>
    <row r="7" spans="1:7" x14ac:dyDescent="0.2">
      <c r="A7" s="118"/>
      <c r="B7" s="118"/>
      <c r="C7" s="118"/>
      <c r="D7" s="118"/>
      <c r="E7" s="118"/>
      <c r="F7" s="118"/>
      <c r="G7" s="118"/>
    </row>
    <row r="8" spans="1:7" ht="15.75" x14ac:dyDescent="0.25">
      <c r="A8" s="118"/>
      <c r="B8" s="140" t="s">
        <v>48</v>
      </c>
      <c r="C8" s="140"/>
      <c r="D8" s="140"/>
      <c r="E8" s="140" t="s">
        <v>49</v>
      </c>
      <c r="F8" s="120"/>
      <c r="G8" s="118"/>
    </row>
    <row r="9" spans="1:7" x14ac:dyDescent="0.2">
      <c r="A9" s="118"/>
      <c r="B9" s="118"/>
      <c r="C9" s="118"/>
      <c r="D9" s="118"/>
      <c r="E9" s="118"/>
      <c r="F9" s="118"/>
      <c r="G9" s="118"/>
    </row>
    <row r="10" spans="1:7" x14ac:dyDescent="0.2">
      <c r="A10" s="118"/>
      <c r="B10" s="118"/>
      <c r="C10" s="118"/>
      <c r="D10" s="118"/>
      <c r="E10" s="118"/>
      <c r="F10" s="118"/>
      <c r="G10" s="118"/>
    </row>
    <row r="11" spans="1:7" x14ac:dyDescent="0.2">
      <c r="A11" s="118"/>
      <c r="B11" s="118"/>
      <c r="C11" s="118"/>
      <c r="D11" s="118"/>
      <c r="E11" s="118"/>
      <c r="F11" s="118"/>
      <c r="G11" s="57" t="s">
        <v>50</v>
      </c>
    </row>
    <row r="12" spans="1:7" x14ac:dyDescent="0.2">
      <c r="A12" s="118" t="s">
        <v>411</v>
      </c>
      <c r="B12" s="118"/>
      <c r="C12" s="118"/>
      <c r="D12" s="118"/>
      <c r="E12" s="118" t="s">
        <v>51</v>
      </c>
      <c r="F12" s="118"/>
      <c r="G12" s="141" t="s">
        <v>364</v>
      </c>
    </row>
    <row r="13" spans="1:7" x14ac:dyDescent="0.2">
      <c r="A13" s="118"/>
      <c r="B13" s="118"/>
      <c r="C13" s="118"/>
      <c r="D13" s="118"/>
      <c r="E13" s="118"/>
      <c r="F13" s="118"/>
      <c r="G13" s="135"/>
    </row>
    <row r="14" spans="1:7" x14ac:dyDescent="0.2">
      <c r="A14" s="118"/>
      <c r="B14" s="118"/>
      <c r="C14" s="118"/>
      <c r="D14" s="118"/>
      <c r="E14" s="118"/>
      <c r="F14" s="118"/>
      <c r="G14" s="118"/>
    </row>
    <row r="15" spans="1:7" ht="15.75" x14ac:dyDescent="0.25">
      <c r="A15" s="118" t="s">
        <v>365</v>
      </c>
      <c r="B15" s="118"/>
      <c r="C15" s="118"/>
      <c r="D15" s="118"/>
      <c r="E15" s="118"/>
      <c r="F15" s="118" t="s">
        <v>52</v>
      </c>
      <c r="G15" s="142">
        <v>405725</v>
      </c>
    </row>
    <row r="16" spans="1:7" x14ac:dyDescent="0.2">
      <c r="A16" s="118"/>
      <c r="B16" s="118"/>
      <c r="C16" s="118"/>
      <c r="D16" s="118"/>
      <c r="E16" s="118"/>
      <c r="F16" s="118"/>
      <c r="G16" s="143"/>
    </row>
    <row r="17" spans="1:7" x14ac:dyDescent="0.2">
      <c r="A17" s="118"/>
      <c r="B17" s="118"/>
      <c r="C17" s="118"/>
      <c r="D17" s="118"/>
      <c r="E17" s="118"/>
      <c r="F17" s="118"/>
      <c r="G17" s="143"/>
    </row>
    <row r="18" spans="1:7" x14ac:dyDescent="0.2">
      <c r="A18" s="118" t="s">
        <v>53</v>
      </c>
      <c r="B18" s="120" t="s">
        <v>366</v>
      </c>
      <c r="C18" s="120"/>
      <c r="D18" s="118"/>
      <c r="E18" s="118"/>
      <c r="F18" s="118" t="s">
        <v>54</v>
      </c>
      <c r="G18" s="141">
        <v>18143</v>
      </c>
    </row>
    <row r="19" spans="1:7" x14ac:dyDescent="0.2">
      <c r="A19" s="118"/>
      <c r="B19" s="118"/>
      <c r="C19" s="118"/>
      <c r="D19" s="118"/>
      <c r="E19" s="118"/>
      <c r="F19" s="118"/>
      <c r="G19" s="144"/>
    </row>
    <row r="20" spans="1:7" x14ac:dyDescent="0.2">
      <c r="A20" s="118"/>
      <c r="B20" s="118"/>
      <c r="C20" s="118"/>
      <c r="D20" s="118"/>
      <c r="E20" s="118"/>
      <c r="F20" s="118"/>
      <c r="G20" s="143"/>
    </row>
    <row r="21" spans="1:7" x14ac:dyDescent="0.2">
      <c r="A21" s="118" t="s">
        <v>367</v>
      </c>
      <c r="B21" s="118"/>
      <c r="C21" s="118"/>
      <c r="D21" s="118"/>
      <c r="E21" s="118"/>
      <c r="F21" s="118" t="s">
        <v>55</v>
      </c>
      <c r="G21" s="141">
        <v>11050</v>
      </c>
    </row>
    <row r="22" spans="1:7" x14ac:dyDescent="0.2">
      <c r="A22" s="118"/>
      <c r="B22" s="118"/>
      <c r="C22" s="118"/>
      <c r="D22" s="118"/>
      <c r="E22" s="118"/>
      <c r="F22" s="118"/>
      <c r="G22" s="144"/>
    </row>
    <row r="23" spans="1:7" x14ac:dyDescent="0.2">
      <c r="A23" s="118"/>
      <c r="B23" s="118"/>
      <c r="C23" s="118"/>
      <c r="D23" s="118"/>
      <c r="E23" s="118"/>
      <c r="F23" s="118"/>
      <c r="G23" s="143"/>
    </row>
    <row r="24" spans="1:7" x14ac:dyDescent="0.2">
      <c r="A24" s="118" t="s">
        <v>368</v>
      </c>
      <c r="B24" s="118"/>
      <c r="C24" s="118"/>
      <c r="D24" s="118"/>
      <c r="E24" s="118"/>
      <c r="F24" s="118" t="s">
        <v>56</v>
      </c>
      <c r="G24" s="141">
        <v>273</v>
      </c>
    </row>
    <row r="25" spans="1:7" x14ac:dyDescent="0.2">
      <c r="A25" s="118"/>
      <c r="B25" s="118"/>
      <c r="C25" s="118"/>
      <c r="D25" s="118"/>
      <c r="E25" s="118"/>
      <c r="F25" s="118"/>
      <c r="G25" s="144"/>
    </row>
    <row r="26" spans="1:7" x14ac:dyDescent="0.2">
      <c r="A26" s="118"/>
      <c r="B26" s="118"/>
      <c r="C26" s="118"/>
      <c r="D26" s="118"/>
      <c r="E26" s="118"/>
      <c r="F26" s="118"/>
      <c r="G26" s="143"/>
    </row>
    <row r="27" spans="1:7" x14ac:dyDescent="0.2">
      <c r="A27" s="118" t="s">
        <v>57</v>
      </c>
      <c r="B27" s="118"/>
      <c r="C27" s="118"/>
      <c r="D27" s="118"/>
      <c r="E27" s="118"/>
      <c r="F27" s="118" t="s">
        <v>58</v>
      </c>
      <c r="G27" s="141">
        <v>8254</v>
      </c>
    </row>
    <row r="28" spans="1:7" x14ac:dyDescent="0.2">
      <c r="A28" s="118"/>
      <c r="B28" s="118"/>
      <c r="C28" s="118"/>
      <c r="D28" s="118"/>
      <c r="E28" s="118"/>
      <c r="F28" s="118"/>
      <c r="G28" s="135"/>
    </row>
    <row r="29" spans="1:7" x14ac:dyDescent="0.2">
      <c r="A29" s="118"/>
      <c r="B29" s="118"/>
      <c r="C29" s="118"/>
      <c r="D29" s="118"/>
      <c r="E29" s="118"/>
      <c r="F29" s="118"/>
      <c r="G29" s="118"/>
    </row>
    <row r="30" spans="1:7" x14ac:dyDescent="0.2">
      <c r="A30" s="118" t="s">
        <v>59</v>
      </c>
      <c r="B30" s="118"/>
      <c r="C30" s="118"/>
      <c r="D30" s="118"/>
      <c r="E30" s="118"/>
      <c r="F30" s="118" t="s">
        <v>60</v>
      </c>
      <c r="G30" s="133">
        <v>201538312</v>
      </c>
    </row>
    <row r="31" spans="1:7" x14ac:dyDescent="0.2">
      <c r="A31" s="118"/>
      <c r="B31" s="118"/>
      <c r="C31" s="118"/>
      <c r="D31" s="118"/>
      <c r="E31" s="118"/>
      <c r="F31" s="118"/>
      <c r="G31" s="135"/>
    </row>
    <row r="32" spans="1:7" x14ac:dyDescent="0.2">
      <c r="A32" s="118"/>
      <c r="B32" s="118"/>
      <c r="C32" s="118"/>
      <c r="D32" s="118"/>
      <c r="E32" s="118"/>
      <c r="F32" s="118"/>
      <c r="G32" s="118"/>
    </row>
    <row r="33" spans="1:7" x14ac:dyDescent="0.2">
      <c r="A33" s="118" t="s">
        <v>61</v>
      </c>
      <c r="B33" s="118"/>
      <c r="C33" s="118"/>
      <c r="D33" s="118"/>
      <c r="E33" s="118"/>
      <c r="F33" s="118" t="s">
        <v>62</v>
      </c>
      <c r="G33" s="133">
        <v>1718401368</v>
      </c>
    </row>
    <row r="34" spans="1:7" x14ac:dyDescent="0.2">
      <c r="A34" s="118"/>
      <c r="B34" s="118"/>
      <c r="C34" s="118"/>
      <c r="D34" s="118"/>
      <c r="E34" s="118"/>
      <c r="F34" s="118"/>
      <c r="G34" s="135"/>
    </row>
    <row r="35" spans="1:7" x14ac:dyDescent="0.2">
      <c r="A35" s="118"/>
      <c r="B35" s="118"/>
      <c r="C35" s="118"/>
      <c r="D35" s="118"/>
      <c r="E35" s="118"/>
      <c r="F35" s="118"/>
      <c r="G35" s="118"/>
    </row>
    <row r="36" spans="1:7" x14ac:dyDescent="0.2">
      <c r="A36" s="118" t="s">
        <v>63</v>
      </c>
      <c r="B36" s="120" t="s">
        <v>369</v>
      </c>
      <c r="C36" s="120"/>
      <c r="D36" s="120"/>
      <c r="E36" s="118" t="s">
        <v>64</v>
      </c>
      <c r="F36" s="118"/>
      <c r="G36" s="133"/>
    </row>
    <row r="37" spans="1:7" x14ac:dyDescent="0.2">
      <c r="A37" s="118"/>
      <c r="B37" s="118"/>
      <c r="C37" s="118"/>
      <c r="D37" s="118"/>
      <c r="E37" s="118"/>
      <c r="F37" s="118"/>
      <c r="G37" s="135"/>
    </row>
    <row r="38" spans="1:7" x14ac:dyDescent="0.2">
      <c r="A38" s="118"/>
      <c r="B38" s="118"/>
      <c r="C38" s="118"/>
      <c r="D38" s="118"/>
      <c r="E38" s="118"/>
      <c r="F38" s="118"/>
      <c r="G38" s="118"/>
    </row>
    <row r="39" spans="1:7" x14ac:dyDescent="0.2">
      <c r="A39" s="118" t="s">
        <v>65</v>
      </c>
      <c r="B39" s="118"/>
      <c r="C39" s="118"/>
      <c r="D39" s="118"/>
      <c r="E39" s="118" t="s">
        <v>66</v>
      </c>
      <c r="F39" s="118"/>
      <c r="G39" s="133"/>
    </row>
    <row r="40" spans="1:7" x14ac:dyDescent="0.2">
      <c r="A40" s="118"/>
      <c r="B40" s="118"/>
      <c r="C40" s="118"/>
      <c r="D40" s="118"/>
      <c r="E40" s="118"/>
      <c r="F40" s="118"/>
      <c r="G40" s="135"/>
    </row>
    <row r="41" spans="1:7" x14ac:dyDescent="0.2">
      <c r="A41" s="118"/>
      <c r="B41" s="118"/>
      <c r="C41" s="118"/>
      <c r="D41" s="118"/>
      <c r="E41" s="118"/>
      <c r="F41" s="118"/>
      <c r="G41" s="118"/>
    </row>
    <row r="42" spans="1:7" x14ac:dyDescent="0.2">
      <c r="A42" s="118"/>
      <c r="B42" s="118"/>
      <c r="C42" s="118"/>
      <c r="D42" s="118"/>
      <c r="E42" s="118" t="s">
        <v>67</v>
      </c>
      <c r="F42" s="118"/>
      <c r="G42" s="133"/>
    </row>
    <row r="43" spans="1:7" x14ac:dyDescent="0.2">
      <c r="A43" s="118"/>
      <c r="B43" s="118"/>
      <c r="C43" s="118"/>
      <c r="D43" s="118"/>
      <c r="E43" s="118"/>
      <c r="F43" s="118"/>
      <c r="G43" s="135"/>
    </row>
    <row r="44" spans="1:7" x14ac:dyDescent="0.2">
      <c r="A44" s="118"/>
      <c r="B44" s="118"/>
      <c r="C44" s="118"/>
      <c r="D44" s="118"/>
      <c r="E44" s="118"/>
      <c r="F44" s="118"/>
      <c r="G44" s="118"/>
    </row>
    <row r="45" spans="1:7" x14ac:dyDescent="0.2">
      <c r="A45" s="118"/>
      <c r="B45" s="118"/>
      <c r="C45" s="118"/>
      <c r="D45" s="118"/>
      <c r="E45" s="118"/>
      <c r="F45" s="118"/>
      <c r="G45" s="118"/>
    </row>
    <row r="46" spans="1:7" x14ac:dyDescent="0.2">
      <c r="A46" s="118"/>
      <c r="B46" s="118"/>
      <c r="C46" s="118"/>
      <c r="D46" s="118"/>
      <c r="E46" s="118"/>
      <c r="F46" s="118"/>
      <c r="G46" s="118"/>
    </row>
    <row r="47" spans="1:7" x14ac:dyDescent="0.2">
      <c r="A47" s="118"/>
      <c r="B47" s="118"/>
      <c r="C47" s="118"/>
      <c r="D47" s="118"/>
      <c r="E47" s="118"/>
      <c r="F47" s="118"/>
      <c r="G47" s="118"/>
    </row>
    <row r="48" spans="1:7" x14ac:dyDescent="0.2">
      <c r="A48" s="118"/>
      <c r="B48" s="118"/>
      <c r="C48" s="118"/>
      <c r="D48" s="118"/>
      <c r="E48" s="118"/>
      <c r="F48" s="118"/>
      <c r="G48" s="118"/>
    </row>
    <row r="49" spans="1:7" x14ac:dyDescent="0.2">
      <c r="A49" s="118"/>
      <c r="B49" s="118"/>
      <c r="C49" s="118"/>
      <c r="D49" s="118"/>
      <c r="E49" s="118"/>
      <c r="F49" s="118"/>
      <c r="G49" s="118"/>
    </row>
    <row r="50" spans="1:7" x14ac:dyDescent="0.2">
      <c r="A50" s="118"/>
      <c r="B50" s="118"/>
      <c r="C50" s="118"/>
      <c r="D50" s="118"/>
      <c r="E50" s="118"/>
      <c r="F50" s="118"/>
      <c r="G50" s="118"/>
    </row>
    <row r="51" spans="1:7" x14ac:dyDescent="0.2">
      <c r="A51" s="118"/>
      <c r="B51" s="118"/>
      <c r="C51" s="118"/>
      <c r="D51" s="118"/>
      <c r="E51" s="118"/>
      <c r="F51" s="118"/>
      <c r="G51" s="118"/>
    </row>
    <row r="52" spans="1:7" x14ac:dyDescent="0.2">
      <c r="A52" s="118"/>
      <c r="B52" s="118"/>
      <c r="C52" s="118"/>
      <c r="D52" s="118"/>
      <c r="E52" s="118"/>
      <c r="F52" s="118"/>
      <c r="G52" s="118"/>
    </row>
    <row r="53" spans="1:7" x14ac:dyDescent="0.2">
      <c r="A53" s="118"/>
      <c r="B53" s="118"/>
      <c r="C53" s="118"/>
      <c r="D53" s="118"/>
      <c r="E53" s="118"/>
      <c r="F53" s="118"/>
      <c r="G53" s="118"/>
    </row>
    <row r="54" spans="1:7" x14ac:dyDescent="0.2">
      <c r="A54" s="118"/>
      <c r="B54" s="118"/>
      <c r="C54" s="118"/>
      <c r="D54" s="118"/>
      <c r="E54" s="118"/>
      <c r="F54" s="118"/>
      <c r="G54" s="118"/>
    </row>
    <row r="55" spans="1:7" x14ac:dyDescent="0.2">
      <c r="A55" s="118"/>
      <c r="B55" s="118"/>
      <c r="C55" s="118"/>
      <c r="D55" s="118"/>
      <c r="E55" s="118"/>
      <c r="F55" s="118"/>
      <c r="G55" s="118"/>
    </row>
    <row r="56" spans="1:7" x14ac:dyDescent="0.2">
      <c r="A56" s="118"/>
      <c r="B56" s="118"/>
      <c r="C56" s="118"/>
      <c r="D56" s="118"/>
      <c r="E56" s="118"/>
      <c r="F56" s="118"/>
      <c r="G56" s="118"/>
    </row>
    <row r="57" spans="1:7" x14ac:dyDescent="0.2">
      <c r="A57" s="118"/>
      <c r="B57" s="118"/>
      <c r="C57" s="118"/>
      <c r="D57" s="118"/>
      <c r="E57" s="118"/>
      <c r="F57" s="118"/>
      <c r="G57" s="118"/>
    </row>
    <row r="58" spans="1:7" x14ac:dyDescent="0.2">
      <c r="A58" s="118"/>
      <c r="B58" s="118"/>
      <c r="C58" s="118"/>
      <c r="D58" s="118"/>
      <c r="E58" s="118"/>
      <c r="F58" s="118"/>
      <c r="G58" s="118"/>
    </row>
    <row r="59" spans="1:7" x14ac:dyDescent="0.2">
      <c r="A59" s="118"/>
      <c r="B59" s="118"/>
      <c r="C59" s="118"/>
      <c r="D59" s="118"/>
      <c r="E59" s="118"/>
      <c r="F59" s="118"/>
      <c r="G59" s="118"/>
    </row>
    <row r="60" spans="1:7" x14ac:dyDescent="0.2">
      <c r="A60" s="118"/>
      <c r="B60" s="118"/>
      <c r="C60" s="118"/>
      <c r="D60" s="118"/>
      <c r="E60" s="118"/>
      <c r="F60" s="118"/>
      <c r="G60" s="118"/>
    </row>
    <row r="61" spans="1:7" x14ac:dyDescent="0.2">
      <c r="A61" s="118"/>
      <c r="B61" s="118"/>
      <c r="C61" s="118"/>
      <c r="D61" s="118"/>
      <c r="E61" s="118"/>
      <c r="F61" s="118"/>
      <c r="G61" s="118"/>
    </row>
    <row r="62" spans="1:7" x14ac:dyDescent="0.2">
      <c r="A62" s="118"/>
      <c r="B62" s="118"/>
      <c r="C62" s="118"/>
      <c r="D62" s="118"/>
      <c r="E62" s="118"/>
      <c r="F62" s="118"/>
      <c r="G62" s="118"/>
    </row>
    <row r="63" spans="1:7" x14ac:dyDescent="0.2">
      <c r="A63" s="118"/>
      <c r="B63" s="118"/>
      <c r="C63" s="118"/>
      <c r="D63" s="118"/>
      <c r="E63" s="118"/>
      <c r="F63" s="118"/>
      <c r="G63" s="118"/>
    </row>
    <row r="64" spans="1:7" x14ac:dyDescent="0.2">
      <c r="A64" s="118"/>
      <c r="B64" s="118"/>
      <c r="C64" s="118"/>
      <c r="D64" s="118"/>
      <c r="E64" s="118"/>
      <c r="F64" s="118"/>
      <c r="G64" s="118"/>
    </row>
    <row r="65" spans="1:7" x14ac:dyDescent="0.2">
      <c r="A65" s="118"/>
      <c r="B65" s="118"/>
      <c r="C65" s="118"/>
      <c r="D65" s="118"/>
      <c r="E65" s="118"/>
      <c r="F65" s="118"/>
      <c r="G65" s="118"/>
    </row>
    <row r="66" spans="1:7" x14ac:dyDescent="0.2">
      <c r="A66" s="118"/>
      <c r="B66" s="118"/>
      <c r="C66" s="118"/>
      <c r="D66" s="118"/>
      <c r="E66" s="118"/>
      <c r="F66" s="118"/>
      <c r="G66" s="118"/>
    </row>
    <row r="67" spans="1:7" x14ac:dyDescent="0.2">
      <c r="A67" s="118"/>
      <c r="B67" s="118"/>
      <c r="C67" s="118"/>
      <c r="D67" s="118"/>
      <c r="E67" s="118"/>
      <c r="F67" s="118"/>
      <c r="G67" s="118"/>
    </row>
    <row r="68" spans="1:7" x14ac:dyDescent="0.2">
      <c r="A68" s="118"/>
      <c r="B68" s="118"/>
      <c r="C68" s="118"/>
      <c r="D68" s="118"/>
      <c r="E68" s="118"/>
      <c r="F68" s="118"/>
      <c r="G68" s="118"/>
    </row>
    <row r="69" spans="1:7" x14ac:dyDescent="0.2">
      <c r="A69" s="118"/>
      <c r="B69" s="118"/>
      <c r="C69" s="118"/>
      <c r="D69" s="118"/>
      <c r="E69" s="118"/>
      <c r="F69" s="118"/>
      <c r="G69" s="118"/>
    </row>
    <row r="70" spans="1:7" x14ac:dyDescent="0.2">
      <c r="A70" s="118"/>
      <c r="B70" s="118"/>
      <c r="C70" s="118"/>
      <c r="D70" s="118"/>
      <c r="E70" s="118"/>
      <c r="F70" s="118"/>
      <c r="G70" s="118"/>
    </row>
    <row r="71" spans="1:7" x14ac:dyDescent="0.2">
      <c r="A71" s="118"/>
      <c r="B71" s="118"/>
      <c r="C71" s="118"/>
      <c r="D71" s="118"/>
      <c r="E71" s="118"/>
      <c r="F71" s="118"/>
      <c r="G71" s="118"/>
    </row>
    <row r="72" spans="1:7" x14ac:dyDescent="0.2">
      <c r="A72" s="118"/>
      <c r="B72" s="118"/>
      <c r="C72" s="118"/>
      <c r="D72" s="118"/>
      <c r="E72" s="118"/>
      <c r="F72" s="118"/>
      <c r="G72" s="118"/>
    </row>
    <row r="73" spans="1:7" x14ac:dyDescent="0.2">
      <c r="A73" s="118"/>
      <c r="B73" s="118"/>
      <c r="C73" s="118"/>
      <c r="D73" s="118"/>
      <c r="E73" s="118"/>
      <c r="F73" s="118"/>
      <c r="G73" s="118"/>
    </row>
    <row r="74" spans="1:7" x14ac:dyDescent="0.2">
      <c r="A74" s="118"/>
      <c r="B74" s="118"/>
      <c r="C74" s="118"/>
      <c r="D74" s="118"/>
      <c r="E74" s="118"/>
      <c r="F74" s="118"/>
      <c r="G74" s="118"/>
    </row>
    <row r="75" spans="1:7" x14ac:dyDescent="0.2">
      <c r="A75" s="118"/>
      <c r="B75" s="118"/>
      <c r="C75" s="118"/>
      <c r="D75" s="118"/>
      <c r="E75" s="118"/>
      <c r="F75" s="118"/>
      <c r="G75" s="118"/>
    </row>
    <row r="76" spans="1:7" x14ac:dyDescent="0.2">
      <c r="A76" s="118"/>
      <c r="B76" s="118"/>
      <c r="C76" s="118"/>
      <c r="D76" s="118"/>
      <c r="E76" s="118"/>
      <c r="F76" s="118"/>
      <c r="G76" s="118"/>
    </row>
    <row r="77" spans="1:7" x14ac:dyDescent="0.2">
      <c r="A77" s="118"/>
      <c r="B77" s="118"/>
      <c r="C77" s="118"/>
      <c r="D77" s="118"/>
      <c r="E77" s="118"/>
      <c r="F77" s="118"/>
      <c r="G77" s="118"/>
    </row>
    <row r="78" spans="1:7" x14ac:dyDescent="0.2">
      <c r="A78" s="118"/>
      <c r="B78" s="118"/>
      <c r="C78" s="118"/>
      <c r="D78" s="118"/>
      <c r="E78" s="118"/>
      <c r="F78" s="118"/>
      <c r="G78" s="118"/>
    </row>
    <row r="79" spans="1:7" x14ac:dyDescent="0.2">
      <c r="A79" s="118"/>
      <c r="B79" s="118"/>
      <c r="C79" s="118"/>
      <c r="D79" s="118"/>
      <c r="E79" s="118"/>
      <c r="F79" s="118"/>
      <c r="G79" s="118"/>
    </row>
    <row r="80" spans="1:7" x14ac:dyDescent="0.2">
      <c r="A80" s="118"/>
      <c r="B80" s="118"/>
      <c r="C80" s="118"/>
      <c r="D80" s="118"/>
      <c r="E80" s="118"/>
      <c r="F80" s="118"/>
      <c r="G80" s="118"/>
    </row>
    <row r="81" spans="1:7" x14ac:dyDescent="0.2">
      <c r="A81" s="118"/>
      <c r="B81" s="118"/>
      <c r="C81" s="118"/>
      <c r="D81" s="118"/>
      <c r="E81" s="118"/>
      <c r="F81" s="118"/>
      <c r="G81" s="118"/>
    </row>
    <row r="82" spans="1:7" x14ac:dyDescent="0.2">
      <c r="A82" s="118"/>
      <c r="B82" s="118"/>
      <c r="C82" s="118"/>
      <c r="D82" s="118"/>
      <c r="E82" s="118"/>
      <c r="F82" s="118"/>
      <c r="G82" s="118"/>
    </row>
    <row r="83" spans="1:7" x14ac:dyDescent="0.2">
      <c r="A83" s="118"/>
      <c r="B83" s="118"/>
      <c r="C83" s="118"/>
      <c r="D83" s="118"/>
      <c r="E83" s="118"/>
      <c r="F83" s="118"/>
      <c r="G83" s="118"/>
    </row>
    <row r="84" spans="1:7" x14ac:dyDescent="0.2">
      <c r="A84" s="118"/>
      <c r="B84" s="118"/>
      <c r="C84" s="118"/>
      <c r="D84" s="118"/>
      <c r="E84" s="118"/>
      <c r="F84" s="118"/>
      <c r="G84" s="118"/>
    </row>
    <row r="85" spans="1:7" x14ac:dyDescent="0.2">
      <c r="A85" s="118"/>
      <c r="B85" s="118"/>
      <c r="C85" s="118"/>
      <c r="D85" s="118"/>
      <c r="E85" s="118"/>
      <c r="F85" s="118"/>
      <c r="G85" s="118"/>
    </row>
    <row r="86" spans="1:7" x14ac:dyDescent="0.2">
      <c r="A86" s="118"/>
      <c r="B86" s="118"/>
      <c r="C86" s="118"/>
      <c r="D86" s="118"/>
      <c r="E86" s="118"/>
      <c r="F86" s="118"/>
      <c r="G86" s="118"/>
    </row>
    <row r="87" spans="1:7" x14ac:dyDescent="0.2">
      <c r="A87" s="118"/>
      <c r="B87" s="118"/>
      <c r="C87" s="118"/>
      <c r="D87" s="118"/>
      <c r="E87" s="118"/>
      <c r="F87" s="118"/>
      <c r="G87" s="118"/>
    </row>
    <row r="88" spans="1:7" x14ac:dyDescent="0.2">
      <c r="A88" s="118"/>
      <c r="B88" s="118"/>
      <c r="C88" s="118"/>
      <c r="D88" s="118"/>
      <c r="E88" s="118"/>
      <c r="F88" s="118"/>
      <c r="G88" s="118"/>
    </row>
    <row r="89" spans="1:7" x14ac:dyDescent="0.2">
      <c r="A89" s="118"/>
      <c r="B89" s="118"/>
      <c r="C89" s="118"/>
      <c r="D89" s="118"/>
      <c r="E89" s="118"/>
      <c r="F89" s="118"/>
      <c r="G89" s="118"/>
    </row>
    <row r="90" spans="1:7" x14ac:dyDescent="0.2">
      <c r="A90" s="118"/>
      <c r="B90" s="118"/>
      <c r="C90" s="118"/>
      <c r="D90" s="118"/>
      <c r="E90" s="118"/>
      <c r="F90" s="118"/>
      <c r="G90" s="118"/>
    </row>
    <row r="91" spans="1:7" x14ac:dyDescent="0.2">
      <c r="A91" s="118"/>
      <c r="B91" s="118"/>
      <c r="C91" s="118"/>
      <c r="D91" s="118"/>
      <c r="E91" s="118"/>
      <c r="F91" s="118"/>
      <c r="G91" s="118"/>
    </row>
    <row r="92" spans="1:7" x14ac:dyDescent="0.2">
      <c r="A92" s="118"/>
      <c r="B92" s="118"/>
      <c r="C92" s="118"/>
      <c r="D92" s="118"/>
      <c r="E92" s="118"/>
      <c r="F92" s="118"/>
      <c r="G92" s="118"/>
    </row>
    <row r="93" spans="1:7" x14ac:dyDescent="0.2">
      <c r="A93" s="118"/>
      <c r="B93" s="118"/>
      <c r="C93" s="118"/>
      <c r="D93" s="118"/>
      <c r="E93" s="118"/>
      <c r="F93" s="118"/>
      <c r="G93" s="118"/>
    </row>
    <row r="94" spans="1:7" x14ac:dyDescent="0.2">
      <c r="A94" s="118"/>
      <c r="B94" s="118"/>
      <c r="C94" s="118"/>
      <c r="D94" s="118"/>
      <c r="E94" s="118"/>
      <c r="F94" s="118"/>
      <c r="G94" s="118"/>
    </row>
    <row r="95" spans="1:7" x14ac:dyDescent="0.2">
      <c r="A95" s="118"/>
      <c r="B95" s="118"/>
      <c r="C95" s="118"/>
      <c r="D95" s="118"/>
      <c r="E95" s="118"/>
      <c r="F95" s="118"/>
      <c r="G95" s="118"/>
    </row>
    <row r="96" spans="1:7" x14ac:dyDescent="0.2">
      <c r="A96" s="118"/>
      <c r="B96" s="118"/>
      <c r="C96" s="118"/>
      <c r="D96" s="118"/>
      <c r="E96" s="118"/>
      <c r="F96" s="118"/>
      <c r="G96" s="118"/>
    </row>
    <row r="97" spans="1:7" x14ac:dyDescent="0.2">
      <c r="A97" s="118"/>
      <c r="B97" s="118"/>
      <c r="C97" s="118"/>
      <c r="D97" s="118"/>
      <c r="E97" s="118"/>
      <c r="F97" s="118"/>
      <c r="G97" s="118"/>
    </row>
    <row r="98" spans="1:7" x14ac:dyDescent="0.2">
      <c r="A98" s="118"/>
      <c r="B98" s="118"/>
      <c r="C98" s="118"/>
      <c r="D98" s="118"/>
      <c r="E98" s="118"/>
      <c r="F98" s="118"/>
      <c r="G98" s="118"/>
    </row>
    <row r="99" spans="1:7" x14ac:dyDescent="0.2">
      <c r="A99" s="118"/>
      <c r="B99" s="118"/>
      <c r="C99" s="118"/>
      <c r="D99" s="118"/>
      <c r="E99" s="118"/>
      <c r="F99" s="118"/>
      <c r="G99" s="118"/>
    </row>
    <row r="100" spans="1:7" x14ac:dyDescent="0.2">
      <c r="A100" s="118"/>
      <c r="B100" s="118"/>
      <c r="C100" s="118"/>
      <c r="D100" s="118"/>
      <c r="E100" s="118"/>
      <c r="F100" s="118"/>
      <c r="G100" s="118"/>
    </row>
    <row r="101" spans="1:7" x14ac:dyDescent="0.2">
      <c r="A101" s="118"/>
      <c r="B101" s="118"/>
      <c r="C101" s="118"/>
      <c r="D101" s="118"/>
      <c r="E101" s="118"/>
      <c r="F101" s="118"/>
      <c r="G101" s="118"/>
    </row>
    <row r="102" spans="1:7" x14ac:dyDescent="0.2">
      <c r="A102" s="118"/>
      <c r="B102" s="118"/>
      <c r="C102" s="118"/>
      <c r="D102" s="118"/>
      <c r="E102" s="118"/>
      <c r="F102" s="118"/>
      <c r="G102" s="118"/>
    </row>
    <row r="103" spans="1:7" x14ac:dyDescent="0.2">
      <c r="A103" s="118"/>
      <c r="B103" s="118"/>
      <c r="C103" s="118"/>
      <c r="D103" s="118"/>
      <c r="E103" s="118"/>
      <c r="F103" s="118"/>
      <c r="G103" s="118"/>
    </row>
    <row r="104" spans="1:7" x14ac:dyDescent="0.2">
      <c r="A104" s="118"/>
      <c r="B104" s="118"/>
      <c r="C104" s="118"/>
      <c r="D104" s="118"/>
      <c r="E104" s="118"/>
      <c r="F104" s="118"/>
      <c r="G104" s="118"/>
    </row>
    <row r="105" spans="1:7" x14ac:dyDescent="0.2">
      <c r="A105" s="118"/>
      <c r="B105" s="118"/>
      <c r="C105" s="118"/>
      <c r="D105" s="118"/>
      <c r="E105" s="118"/>
      <c r="F105" s="118"/>
      <c r="G105" s="118"/>
    </row>
    <row r="106" spans="1:7" x14ac:dyDescent="0.2">
      <c r="A106" s="118"/>
      <c r="B106" s="118"/>
      <c r="C106" s="118"/>
      <c r="D106" s="118"/>
      <c r="E106" s="118"/>
      <c r="F106" s="118"/>
      <c r="G106" s="118"/>
    </row>
    <row r="107" spans="1:7" x14ac:dyDescent="0.2">
      <c r="A107" s="118"/>
      <c r="B107" s="118"/>
      <c r="C107" s="118"/>
      <c r="D107" s="118"/>
      <c r="E107" s="118"/>
      <c r="F107" s="118"/>
      <c r="G107" s="118"/>
    </row>
    <row r="108" spans="1:7" x14ac:dyDescent="0.2">
      <c r="A108" s="118"/>
      <c r="B108" s="118"/>
      <c r="C108" s="118"/>
      <c r="D108" s="118"/>
      <c r="E108" s="118"/>
      <c r="F108" s="118"/>
      <c r="G108" s="118"/>
    </row>
    <row r="109" spans="1:7" x14ac:dyDescent="0.2">
      <c r="A109" s="118"/>
      <c r="B109" s="118"/>
      <c r="C109" s="118"/>
      <c r="D109" s="118"/>
      <c r="E109" s="118"/>
      <c r="F109" s="118"/>
      <c r="G109" s="118"/>
    </row>
    <row r="110" spans="1:7" x14ac:dyDescent="0.2">
      <c r="A110" s="118"/>
      <c r="B110" s="118"/>
      <c r="C110" s="118"/>
      <c r="D110" s="118"/>
      <c r="E110" s="118"/>
      <c r="F110" s="118"/>
      <c r="G110" s="118"/>
    </row>
    <row r="111" spans="1:7" x14ac:dyDescent="0.2">
      <c r="A111" s="118"/>
      <c r="B111" s="118"/>
      <c r="C111" s="118"/>
      <c r="D111" s="118"/>
      <c r="E111" s="118"/>
      <c r="F111" s="118"/>
      <c r="G111" s="118"/>
    </row>
    <row r="112" spans="1:7" x14ac:dyDescent="0.2">
      <c r="A112" s="118"/>
      <c r="B112" s="118"/>
      <c r="C112" s="118"/>
      <c r="D112" s="118"/>
      <c r="E112" s="118"/>
      <c r="F112" s="118"/>
      <c r="G112" s="118"/>
    </row>
    <row r="113" spans="1:7" x14ac:dyDescent="0.2">
      <c r="A113" s="118"/>
      <c r="B113" s="118"/>
      <c r="C113" s="118"/>
      <c r="D113" s="118"/>
      <c r="E113" s="118"/>
      <c r="F113" s="118"/>
      <c r="G113" s="118"/>
    </row>
    <row r="114" spans="1:7" x14ac:dyDescent="0.2">
      <c r="A114" s="118"/>
      <c r="B114" s="118"/>
      <c r="C114" s="118"/>
      <c r="D114" s="118"/>
      <c r="E114" s="118"/>
      <c r="F114" s="118"/>
      <c r="G114" s="118"/>
    </row>
    <row r="115" spans="1:7" x14ac:dyDescent="0.2">
      <c r="A115" s="118"/>
      <c r="B115" s="118"/>
      <c r="C115" s="118"/>
      <c r="D115" s="118"/>
      <c r="E115" s="118"/>
      <c r="F115" s="118"/>
      <c r="G115" s="118"/>
    </row>
    <row r="116" spans="1:7" x14ac:dyDescent="0.2">
      <c r="A116" s="118"/>
      <c r="B116" s="118"/>
      <c r="C116" s="118"/>
      <c r="D116" s="118"/>
      <c r="E116" s="118"/>
      <c r="F116" s="118"/>
      <c r="G116" s="118"/>
    </row>
    <row r="117" spans="1:7" x14ac:dyDescent="0.2">
      <c r="A117" s="118"/>
      <c r="B117" s="118"/>
      <c r="C117" s="118"/>
      <c r="D117" s="118"/>
      <c r="E117" s="118"/>
      <c r="F117" s="118"/>
      <c r="G117" s="118"/>
    </row>
    <row r="118" spans="1:7" x14ac:dyDescent="0.2">
      <c r="A118" s="118"/>
      <c r="B118" s="118"/>
      <c r="C118" s="118"/>
      <c r="D118" s="118"/>
      <c r="E118" s="118"/>
      <c r="F118" s="118"/>
      <c r="G118" s="118"/>
    </row>
    <row r="119" spans="1:7" x14ac:dyDescent="0.2">
      <c r="A119" s="118"/>
      <c r="B119" s="118"/>
      <c r="C119" s="118"/>
      <c r="D119" s="118"/>
      <c r="E119" s="118"/>
      <c r="F119" s="118"/>
      <c r="G119" s="118"/>
    </row>
    <row r="120" spans="1:7" x14ac:dyDescent="0.2">
      <c r="A120" s="118"/>
      <c r="B120" s="118"/>
      <c r="C120" s="118"/>
      <c r="D120" s="118"/>
      <c r="E120" s="118"/>
      <c r="F120" s="118"/>
      <c r="G120" s="118"/>
    </row>
    <row r="121" spans="1:7" x14ac:dyDescent="0.2">
      <c r="A121" s="118"/>
      <c r="B121" s="118"/>
      <c r="C121" s="118"/>
      <c r="D121" s="118"/>
      <c r="E121" s="118"/>
      <c r="F121" s="118"/>
      <c r="G121" s="118"/>
    </row>
    <row r="122" spans="1:7" x14ac:dyDescent="0.2">
      <c r="A122" s="118"/>
      <c r="B122" s="118"/>
      <c r="C122" s="118"/>
      <c r="D122" s="118"/>
      <c r="E122" s="118"/>
      <c r="F122" s="118"/>
      <c r="G122" s="118"/>
    </row>
    <row r="123" spans="1:7" x14ac:dyDescent="0.2">
      <c r="A123" s="118"/>
      <c r="B123" s="118"/>
      <c r="C123" s="118"/>
      <c r="D123" s="118"/>
      <c r="E123" s="118"/>
      <c r="F123" s="118"/>
      <c r="G123" s="118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10" workbookViewId="0">
      <selection activeCell="F18" sqref="F18"/>
    </sheetView>
  </sheetViews>
  <sheetFormatPr defaultRowHeight="12.75" x14ac:dyDescent="0.2"/>
  <cols>
    <col min="1" max="1" width="62.7109375" customWidth="1"/>
  </cols>
  <sheetData>
    <row r="1" spans="1:4" ht="14.25" x14ac:dyDescent="0.2">
      <c r="A1" s="114" t="s">
        <v>362</v>
      </c>
      <c r="B1" s="19"/>
      <c r="C1" s="27"/>
      <c r="D1" s="28"/>
    </row>
    <row r="2" spans="1:4" x14ac:dyDescent="0.2">
      <c r="A2" s="29"/>
      <c r="B2" s="20"/>
      <c r="C2" s="29"/>
      <c r="D2" s="21"/>
    </row>
    <row r="3" spans="1:4" x14ac:dyDescent="0.2">
      <c r="A3" s="15"/>
      <c r="B3" s="15" t="s">
        <v>68</v>
      </c>
      <c r="C3" s="15" t="s">
        <v>69</v>
      </c>
      <c r="D3" s="15" t="s">
        <v>70</v>
      </c>
    </row>
    <row r="4" spans="1:4" x14ac:dyDescent="0.2">
      <c r="A4" s="30" t="s">
        <v>71</v>
      </c>
      <c r="B4" s="30" t="s">
        <v>72</v>
      </c>
      <c r="C4" s="30" t="s">
        <v>73</v>
      </c>
      <c r="D4" s="30" t="s">
        <v>73</v>
      </c>
    </row>
    <row r="5" spans="1:4" x14ac:dyDescent="0.2">
      <c r="A5" s="16"/>
      <c r="B5" s="16"/>
      <c r="C5" s="16" t="s">
        <v>74</v>
      </c>
      <c r="D5" s="16" t="s">
        <v>74</v>
      </c>
    </row>
    <row r="6" spans="1:4" ht="15" x14ac:dyDescent="0.25">
      <c r="A6" s="31" t="s">
        <v>75</v>
      </c>
      <c r="B6" s="18">
        <v>2</v>
      </c>
      <c r="C6" s="18">
        <v>3</v>
      </c>
      <c r="D6" s="18">
        <v>4</v>
      </c>
    </row>
    <row r="7" spans="1:4" x14ac:dyDescent="0.2">
      <c r="A7" s="181" t="s">
        <v>76</v>
      </c>
      <c r="B7" s="18"/>
      <c r="C7" s="18"/>
      <c r="D7" s="18"/>
    </row>
    <row r="8" spans="1:4" x14ac:dyDescent="0.2">
      <c r="A8" s="17" t="s">
        <v>77</v>
      </c>
      <c r="B8" s="18"/>
      <c r="C8" s="18"/>
      <c r="D8" s="18"/>
    </row>
    <row r="9" spans="1:4" x14ac:dyDescent="0.2">
      <c r="A9" s="18" t="s">
        <v>78</v>
      </c>
      <c r="B9" s="25" t="s">
        <v>79</v>
      </c>
      <c r="C9" s="18">
        <v>7062673</v>
      </c>
      <c r="D9" s="18">
        <v>6822253</v>
      </c>
    </row>
    <row r="10" spans="1:4" x14ac:dyDescent="0.2">
      <c r="A10" s="18" t="s">
        <v>80</v>
      </c>
      <c r="B10" s="25" t="s">
        <v>81</v>
      </c>
      <c r="C10" s="18">
        <v>1933210</v>
      </c>
      <c r="D10" s="18">
        <v>2208181</v>
      </c>
    </row>
    <row r="11" spans="1:4" x14ac:dyDescent="0.2">
      <c r="A11" s="18" t="s">
        <v>82</v>
      </c>
      <c r="B11" s="25" t="s">
        <v>83</v>
      </c>
      <c r="C11" s="17">
        <f>C9-C10</f>
        <v>5129463</v>
      </c>
      <c r="D11" s="17">
        <f>D9-D10</f>
        <v>4614072</v>
      </c>
    </row>
    <row r="12" spans="1:4" x14ac:dyDescent="0.2">
      <c r="A12" s="17" t="s">
        <v>84</v>
      </c>
      <c r="B12" s="25"/>
      <c r="C12" s="18">
        <v>0</v>
      </c>
      <c r="D12" s="18">
        <v>0</v>
      </c>
    </row>
    <row r="13" spans="1:4" x14ac:dyDescent="0.2">
      <c r="A13" s="18" t="s">
        <v>85</v>
      </c>
      <c r="B13" s="25" t="s">
        <v>86</v>
      </c>
      <c r="C13" s="18">
        <v>159025</v>
      </c>
      <c r="D13" s="18">
        <v>159025</v>
      </c>
    </row>
    <row r="14" spans="1:4" x14ac:dyDescent="0.2">
      <c r="A14" s="18" t="s">
        <v>87</v>
      </c>
      <c r="B14" s="25" t="s">
        <v>88</v>
      </c>
      <c r="C14" s="18">
        <v>47973</v>
      </c>
      <c r="D14" s="18">
        <v>71826</v>
      </c>
    </row>
    <row r="15" spans="1:4" x14ac:dyDescent="0.2">
      <c r="A15" s="18" t="s">
        <v>89</v>
      </c>
      <c r="B15" s="25" t="s">
        <v>90</v>
      </c>
      <c r="C15" s="17">
        <f>C13-C14</f>
        <v>111052</v>
      </c>
      <c r="D15" s="17">
        <f>D13-D14</f>
        <v>87199</v>
      </c>
    </row>
    <row r="16" spans="1:4" x14ac:dyDescent="0.2">
      <c r="A16" s="18" t="s">
        <v>91</v>
      </c>
      <c r="B16" s="25" t="s">
        <v>92</v>
      </c>
      <c r="C16" s="17">
        <f>C17+C18+C19+C20+C21</f>
        <v>160488</v>
      </c>
      <c r="D16" s="17">
        <f>D17+D18+D19+D20+D21</f>
        <v>451115</v>
      </c>
    </row>
    <row r="17" spans="1:4" x14ac:dyDescent="0.2">
      <c r="A17" s="18" t="s">
        <v>93</v>
      </c>
      <c r="B17" s="25" t="s">
        <v>94</v>
      </c>
      <c r="C17" s="18">
        <v>4420</v>
      </c>
      <c r="D17" s="18">
        <v>4420</v>
      </c>
    </row>
    <row r="18" spans="1:4" x14ac:dyDescent="0.2">
      <c r="A18" s="18" t="s">
        <v>95</v>
      </c>
      <c r="B18" s="25" t="s">
        <v>96</v>
      </c>
      <c r="C18" s="18">
        <v>57141</v>
      </c>
      <c r="D18" s="18">
        <v>57141</v>
      </c>
    </row>
    <row r="19" spans="1:4" x14ac:dyDescent="0.2">
      <c r="A19" s="18" t="s">
        <v>97</v>
      </c>
      <c r="B19" s="25" t="s">
        <v>98</v>
      </c>
      <c r="C19" s="18"/>
      <c r="D19" s="18"/>
    </row>
    <row r="20" spans="1:4" x14ac:dyDescent="0.2">
      <c r="A20" s="18" t="s">
        <v>99</v>
      </c>
      <c r="B20" s="25" t="s">
        <v>100</v>
      </c>
      <c r="C20" s="18">
        <v>0</v>
      </c>
      <c r="D20" s="18">
        <v>0</v>
      </c>
    </row>
    <row r="21" spans="1:4" x14ac:dyDescent="0.2">
      <c r="A21" s="18" t="s">
        <v>101</v>
      </c>
      <c r="B21" s="25" t="s">
        <v>102</v>
      </c>
      <c r="C21" s="18">
        <v>98927</v>
      </c>
      <c r="D21" s="18">
        <v>389554</v>
      </c>
    </row>
    <row r="22" spans="1:4" x14ac:dyDescent="0.2">
      <c r="A22" s="18" t="s">
        <v>103</v>
      </c>
      <c r="B22" s="25" t="s">
        <v>104</v>
      </c>
      <c r="C22" s="18">
        <v>0</v>
      </c>
      <c r="D22" s="18"/>
    </row>
    <row r="23" spans="1:4" x14ac:dyDescent="0.2">
      <c r="A23" s="18" t="s">
        <v>105</v>
      </c>
      <c r="B23" s="25">
        <v>100</v>
      </c>
      <c r="C23" s="18">
        <v>0</v>
      </c>
      <c r="D23" s="18">
        <v>0</v>
      </c>
    </row>
    <row r="24" spans="1:4" x14ac:dyDescent="0.2">
      <c r="A24" s="18" t="s">
        <v>106</v>
      </c>
      <c r="B24" s="25">
        <v>110</v>
      </c>
      <c r="C24" s="18">
        <v>0</v>
      </c>
      <c r="D24" s="18">
        <v>0</v>
      </c>
    </row>
    <row r="25" spans="1:4" x14ac:dyDescent="0.2">
      <c r="A25" s="18" t="s">
        <v>107</v>
      </c>
      <c r="B25" s="25">
        <v>111</v>
      </c>
      <c r="C25" s="18">
        <v>0</v>
      </c>
      <c r="D25" s="18">
        <v>0</v>
      </c>
    </row>
    <row r="26" spans="1:4" x14ac:dyDescent="0.2">
      <c r="A26" s="18" t="s">
        <v>108</v>
      </c>
      <c r="B26" s="25">
        <v>120</v>
      </c>
      <c r="C26" s="18">
        <v>0</v>
      </c>
      <c r="D26" s="18">
        <v>0</v>
      </c>
    </row>
    <row r="27" spans="1:4" x14ac:dyDescent="0.2">
      <c r="A27" s="17" t="s">
        <v>109</v>
      </c>
      <c r="B27" s="32">
        <v>130</v>
      </c>
      <c r="C27" s="17">
        <f>C11+C15+C16+C22+C23+C24+C26</f>
        <v>5401003</v>
      </c>
      <c r="D27" s="17">
        <f>D11+D15+D16+D22+D23+D24+D26</f>
        <v>5152386</v>
      </c>
    </row>
    <row r="28" spans="1:4" x14ac:dyDescent="0.2">
      <c r="A28" s="32" t="s">
        <v>110</v>
      </c>
      <c r="B28" s="25"/>
      <c r="C28" s="18">
        <v>0</v>
      </c>
      <c r="D28" s="18">
        <v>0</v>
      </c>
    </row>
    <row r="29" spans="1:4" x14ac:dyDescent="0.2">
      <c r="A29" s="17" t="s">
        <v>111</v>
      </c>
      <c r="B29" s="32">
        <v>140</v>
      </c>
      <c r="C29" s="17">
        <f>C30+C31+C32+C33</f>
        <v>6740245</v>
      </c>
      <c r="D29" s="17">
        <f>D30+D31+D32+D33</f>
        <v>9652161</v>
      </c>
    </row>
    <row r="30" spans="1:4" x14ac:dyDescent="0.2">
      <c r="A30" s="18" t="s">
        <v>112</v>
      </c>
      <c r="B30" s="25">
        <v>150</v>
      </c>
      <c r="C30" s="18">
        <v>1438624</v>
      </c>
      <c r="D30" s="18">
        <v>2595206</v>
      </c>
    </row>
    <row r="31" spans="1:4" x14ac:dyDescent="0.2">
      <c r="A31" s="18" t="s">
        <v>113</v>
      </c>
      <c r="B31" s="25">
        <v>160</v>
      </c>
      <c r="C31" s="18">
        <v>3668251</v>
      </c>
      <c r="D31" s="18">
        <v>3358643</v>
      </c>
    </row>
    <row r="32" spans="1:4" x14ac:dyDescent="0.2">
      <c r="A32" s="18" t="s">
        <v>114</v>
      </c>
      <c r="B32" s="25">
        <v>170</v>
      </c>
      <c r="C32" s="18">
        <v>1619454</v>
      </c>
      <c r="D32" s="18">
        <v>3685977</v>
      </c>
    </row>
    <row r="33" spans="1:4" x14ac:dyDescent="0.2">
      <c r="A33" s="18" t="s">
        <v>115</v>
      </c>
      <c r="B33" s="25">
        <v>180</v>
      </c>
      <c r="C33" s="18">
        <v>13916</v>
      </c>
      <c r="D33" s="18">
        <v>12335</v>
      </c>
    </row>
    <row r="34" spans="1:4" x14ac:dyDescent="0.2">
      <c r="A34" s="18" t="s">
        <v>116</v>
      </c>
      <c r="B34" s="25">
        <v>190</v>
      </c>
      <c r="C34" s="18">
        <v>5645</v>
      </c>
      <c r="D34" s="18"/>
    </row>
    <row r="35" spans="1:4" x14ac:dyDescent="0.2">
      <c r="A35" s="18" t="s">
        <v>117</v>
      </c>
      <c r="B35" s="25">
        <v>200</v>
      </c>
      <c r="C35" s="18">
        <v>0</v>
      </c>
      <c r="D35" s="18">
        <v>0</v>
      </c>
    </row>
    <row r="36" spans="1:4" x14ac:dyDescent="0.2">
      <c r="A36" s="33" t="s">
        <v>118</v>
      </c>
      <c r="B36" s="32">
        <v>210</v>
      </c>
      <c r="C36" s="17">
        <f>C38+C39+C40+C41+C42+C43+C45+C46+C63+C64</f>
        <v>2494700</v>
      </c>
      <c r="D36" s="17">
        <f>D38+D39+D40+D41+D42+D43+D45+D46+D63+D64</f>
        <v>3915375</v>
      </c>
    </row>
    <row r="37" spans="1:4" x14ac:dyDescent="0.2">
      <c r="A37" s="18" t="s">
        <v>107</v>
      </c>
      <c r="B37" s="25">
        <v>211</v>
      </c>
      <c r="C37" s="18">
        <v>0</v>
      </c>
      <c r="D37" s="18">
        <v>0</v>
      </c>
    </row>
    <row r="38" spans="1:4" x14ac:dyDescent="0.2">
      <c r="A38" s="18" t="s">
        <v>119</v>
      </c>
      <c r="B38" s="25">
        <v>220</v>
      </c>
      <c r="C38" s="18">
        <v>1787331</v>
      </c>
      <c r="D38" s="18">
        <v>2350519</v>
      </c>
    </row>
    <row r="39" spans="1:4" x14ac:dyDescent="0.2">
      <c r="A39" s="18" t="s">
        <v>120</v>
      </c>
      <c r="B39" s="25">
        <v>230</v>
      </c>
      <c r="C39" s="18">
        <v>0</v>
      </c>
      <c r="D39" s="18">
        <v>0</v>
      </c>
    </row>
    <row r="40" spans="1:4" x14ac:dyDescent="0.2">
      <c r="A40" s="18" t="s">
        <v>121</v>
      </c>
      <c r="B40" s="25">
        <v>240</v>
      </c>
      <c r="C40" s="18">
        <v>0</v>
      </c>
      <c r="D40" s="18">
        <v>0</v>
      </c>
    </row>
    <row r="41" spans="1:4" x14ac:dyDescent="0.2">
      <c r="A41" s="18" t="s">
        <v>122</v>
      </c>
      <c r="B41" s="25">
        <v>250</v>
      </c>
      <c r="C41" s="18">
        <v>0</v>
      </c>
      <c r="D41" s="18">
        <v>0</v>
      </c>
    </row>
    <row r="42" spans="1:4" x14ac:dyDescent="0.2">
      <c r="A42" s="18" t="s">
        <v>123</v>
      </c>
      <c r="B42" s="25">
        <v>260</v>
      </c>
      <c r="C42" s="18">
        <v>414705</v>
      </c>
      <c r="D42" s="18">
        <v>608000</v>
      </c>
    </row>
    <row r="43" spans="1:4" x14ac:dyDescent="0.2">
      <c r="A43" s="18" t="s">
        <v>124</v>
      </c>
      <c r="B43" s="25">
        <v>270</v>
      </c>
      <c r="C43" s="18">
        <v>71312</v>
      </c>
      <c r="D43" s="18">
        <v>830900</v>
      </c>
    </row>
    <row r="44" spans="1:4" x14ac:dyDescent="0.2">
      <c r="A44" s="19" t="s">
        <v>125</v>
      </c>
      <c r="B44" s="34">
        <v>271</v>
      </c>
      <c r="C44" s="18">
        <v>0</v>
      </c>
      <c r="D44" s="18">
        <v>0</v>
      </c>
    </row>
    <row r="45" spans="1:4" ht="25.5" x14ac:dyDescent="0.2">
      <c r="A45" s="153" t="s">
        <v>374</v>
      </c>
      <c r="B45" s="154">
        <v>280</v>
      </c>
      <c r="C45" s="18">
        <v>8014</v>
      </c>
      <c r="D45" s="18"/>
    </row>
    <row r="46" spans="1:4" x14ac:dyDescent="0.2">
      <c r="A46" s="18" t="s">
        <v>126</v>
      </c>
      <c r="B46" s="25">
        <v>290</v>
      </c>
      <c r="C46" s="18">
        <v>0</v>
      </c>
      <c r="D46" s="18">
        <v>0</v>
      </c>
    </row>
    <row r="47" spans="1:4" hidden="1" x14ac:dyDescent="0.2">
      <c r="C47" s="18">
        <v>0</v>
      </c>
      <c r="D47" s="18">
        <v>0</v>
      </c>
    </row>
    <row r="48" spans="1:4" hidden="1" x14ac:dyDescent="0.2">
      <c r="C48" s="18">
        <v>0</v>
      </c>
      <c r="D48" s="18">
        <v>0</v>
      </c>
    </row>
    <row r="49" spans="1:4" hidden="1" x14ac:dyDescent="0.2">
      <c r="C49" s="18">
        <v>0</v>
      </c>
      <c r="D49" s="18">
        <v>0</v>
      </c>
    </row>
    <row r="50" spans="1:4" hidden="1" x14ac:dyDescent="0.2">
      <c r="C50" s="18">
        <v>0</v>
      </c>
      <c r="D50" s="18">
        <v>0</v>
      </c>
    </row>
    <row r="51" spans="1:4" hidden="1" x14ac:dyDescent="0.2">
      <c r="C51" s="18">
        <v>0</v>
      </c>
      <c r="D51" s="18">
        <v>0</v>
      </c>
    </row>
    <row r="52" spans="1:4" hidden="1" x14ac:dyDescent="0.2">
      <c r="C52" s="18">
        <v>0</v>
      </c>
      <c r="D52" s="18">
        <v>0</v>
      </c>
    </row>
    <row r="53" spans="1:4" hidden="1" x14ac:dyDescent="0.2">
      <c r="C53" s="18">
        <v>0</v>
      </c>
      <c r="D53" s="18">
        <v>0</v>
      </c>
    </row>
    <row r="54" spans="1:4" hidden="1" x14ac:dyDescent="0.2">
      <c r="C54" s="18">
        <v>0</v>
      </c>
      <c r="D54" s="18">
        <v>0</v>
      </c>
    </row>
    <row r="55" spans="1:4" hidden="1" x14ac:dyDescent="0.2">
      <c r="C55" s="18">
        <v>0</v>
      </c>
      <c r="D55" s="18">
        <v>0</v>
      </c>
    </row>
    <row r="56" spans="1:4" ht="14.25" hidden="1" x14ac:dyDescent="0.2">
      <c r="A56" s="114" t="s">
        <v>362</v>
      </c>
      <c r="B56" s="19"/>
      <c r="C56" s="18">
        <v>0</v>
      </c>
      <c r="D56" s="18">
        <v>0</v>
      </c>
    </row>
    <row r="57" spans="1:4" hidden="1" x14ac:dyDescent="0.2">
      <c r="A57" s="29"/>
      <c r="B57" s="20"/>
      <c r="C57" s="18">
        <v>0</v>
      </c>
      <c r="D57" s="18">
        <v>0</v>
      </c>
    </row>
    <row r="58" spans="1:4" hidden="1" x14ac:dyDescent="0.2">
      <c r="A58" s="15"/>
      <c r="B58" s="15" t="s">
        <v>68</v>
      </c>
      <c r="C58" s="18" t="e">
        <v>#VALUE!</v>
      </c>
      <c r="D58" s="18" t="e">
        <v>#VALUE!</v>
      </c>
    </row>
    <row r="59" spans="1:4" hidden="1" x14ac:dyDescent="0.2">
      <c r="A59" s="30" t="s">
        <v>71</v>
      </c>
      <c r="B59" s="30" t="s">
        <v>72</v>
      </c>
      <c r="C59" s="18" t="e">
        <v>#VALUE!</v>
      </c>
      <c r="D59" s="18" t="e">
        <v>#VALUE!</v>
      </c>
    </row>
    <row r="60" spans="1:4" hidden="1" x14ac:dyDescent="0.2">
      <c r="A60" s="16"/>
      <c r="B60" s="16"/>
      <c r="C60" s="18" t="e">
        <v>#VALUE!</v>
      </c>
      <c r="D60" s="18" t="e">
        <v>#VALUE!</v>
      </c>
    </row>
    <row r="61" spans="1:4" ht="14.25" hidden="1" x14ac:dyDescent="0.2">
      <c r="A61" s="36">
        <v>1</v>
      </c>
      <c r="B61" s="37">
        <v>2</v>
      </c>
      <c r="C61" s="18">
        <v>28</v>
      </c>
      <c r="D61" s="18">
        <v>28</v>
      </c>
    </row>
    <row r="62" spans="1:4" hidden="1" x14ac:dyDescent="0.2">
      <c r="A62" s="32"/>
      <c r="B62" s="18"/>
      <c r="C62" s="18">
        <v>0</v>
      </c>
      <c r="D62" s="18">
        <v>0</v>
      </c>
    </row>
    <row r="63" spans="1:4" x14ac:dyDescent="0.2">
      <c r="A63" s="17" t="s">
        <v>127</v>
      </c>
      <c r="B63" s="25">
        <v>300</v>
      </c>
      <c r="C63" s="18">
        <v>191172</v>
      </c>
      <c r="D63" s="18">
        <v>104377</v>
      </c>
    </row>
    <row r="64" spans="1:4" x14ac:dyDescent="0.2">
      <c r="A64" s="18" t="s">
        <v>128</v>
      </c>
      <c r="B64" s="25">
        <v>310</v>
      </c>
      <c r="C64" s="18">
        <v>22166</v>
      </c>
      <c r="D64" s="18">
        <v>21579</v>
      </c>
    </row>
    <row r="65" spans="1:4" s="14" customFormat="1" x14ac:dyDescent="0.2">
      <c r="A65" s="17" t="s">
        <v>129</v>
      </c>
      <c r="B65" s="32">
        <v>320</v>
      </c>
      <c r="C65" s="17">
        <f>C66+C67+C68+C69</f>
        <v>96572</v>
      </c>
      <c r="D65" s="17">
        <f>D66+D67+D68+D69</f>
        <v>268627</v>
      </c>
    </row>
    <row r="66" spans="1:4" x14ac:dyDescent="0.2">
      <c r="A66" s="18" t="s">
        <v>130</v>
      </c>
      <c r="B66" s="25">
        <v>330</v>
      </c>
      <c r="C66" s="18">
        <v>1</v>
      </c>
      <c r="D66" s="18">
        <v>1</v>
      </c>
    </row>
    <row r="67" spans="1:4" x14ac:dyDescent="0.2">
      <c r="A67" s="37" t="s">
        <v>131</v>
      </c>
      <c r="B67" s="25">
        <v>340</v>
      </c>
      <c r="C67" s="18">
        <v>3146</v>
      </c>
      <c r="D67" s="18">
        <v>9126</v>
      </c>
    </row>
    <row r="68" spans="1:4" x14ac:dyDescent="0.2">
      <c r="A68" s="18" t="s">
        <v>132</v>
      </c>
      <c r="B68" s="25">
        <v>350</v>
      </c>
      <c r="C68" s="18">
        <v>93425</v>
      </c>
      <c r="D68" s="18">
        <v>259500</v>
      </c>
    </row>
    <row r="69" spans="1:4" x14ac:dyDescent="0.2">
      <c r="A69" s="18" t="s">
        <v>133</v>
      </c>
      <c r="B69" s="25">
        <v>360</v>
      </c>
      <c r="C69" s="18">
        <v>0</v>
      </c>
      <c r="D69" s="18">
        <v>0</v>
      </c>
    </row>
    <row r="70" spans="1:4" x14ac:dyDescent="0.2">
      <c r="A70" s="18" t="s">
        <v>134</v>
      </c>
      <c r="B70" s="25">
        <v>370</v>
      </c>
      <c r="C70" s="18">
        <v>0</v>
      </c>
      <c r="D70" s="18">
        <v>0</v>
      </c>
    </row>
    <row r="71" spans="1:4" x14ac:dyDescent="0.2">
      <c r="A71" s="18" t="s">
        <v>135</v>
      </c>
      <c r="B71" s="25">
        <v>380</v>
      </c>
      <c r="C71" s="18">
        <v>0</v>
      </c>
      <c r="D71" s="18">
        <v>0</v>
      </c>
    </row>
    <row r="72" spans="1:4" s="14" customFormat="1" x14ac:dyDescent="0.2">
      <c r="A72" s="17" t="s">
        <v>136</v>
      </c>
      <c r="B72" s="32">
        <v>390</v>
      </c>
      <c r="C72" s="17">
        <f>C29+C34+C35+C36+C65+C70+C71</f>
        <v>9337162</v>
      </c>
      <c r="D72" s="17">
        <f>D29+D34+D35+D36+D65+D70+D71</f>
        <v>13836163</v>
      </c>
    </row>
    <row r="73" spans="1:4" s="14" customFormat="1" x14ac:dyDescent="0.2">
      <c r="A73" s="17" t="s">
        <v>137</v>
      </c>
      <c r="B73" s="32">
        <v>400</v>
      </c>
      <c r="C73" s="17">
        <f>C27+C72</f>
        <v>14738165</v>
      </c>
      <c r="D73" s="17">
        <f>D27+D72</f>
        <v>18988549</v>
      </c>
    </row>
  </sheetData>
  <sheetProtection formatCells="0"/>
  <phoneticPr fontId="8" type="noConversion"/>
  <pageMargins left="0.39370078740157483" right="0.39370078740157483" top="0.2" bottom="0.2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18" sqref="F18"/>
    </sheetView>
  </sheetViews>
  <sheetFormatPr defaultRowHeight="12.75" x14ac:dyDescent="0.2"/>
  <cols>
    <col min="1" max="1" width="59" customWidth="1"/>
    <col min="5" max="6" width="9.85546875" hidden="1" customWidth="1"/>
    <col min="7" max="7" width="11.140625" hidden="1" customWidth="1"/>
    <col min="8" max="8" width="10.7109375" hidden="1" customWidth="1"/>
  </cols>
  <sheetData>
    <row r="1" spans="1:8" ht="14.25" x14ac:dyDescent="0.2">
      <c r="A1" s="114" t="s">
        <v>362</v>
      </c>
      <c r="B1" s="19"/>
      <c r="C1" s="27"/>
      <c r="D1" s="28"/>
      <c r="E1" s="28"/>
      <c r="F1" s="28"/>
      <c r="G1" s="27"/>
      <c r="H1" s="28"/>
    </row>
    <row r="2" spans="1:8" x14ac:dyDescent="0.2">
      <c r="A2" s="29"/>
      <c r="B2" s="20"/>
      <c r="C2" s="29"/>
      <c r="D2" s="21"/>
      <c r="E2" s="21"/>
      <c r="F2" s="21"/>
      <c r="G2" s="29"/>
      <c r="H2" s="21"/>
    </row>
    <row r="3" spans="1:8" x14ac:dyDescent="0.2">
      <c r="A3" s="15"/>
      <c r="B3" s="15" t="s">
        <v>68</v>
      </c>
      <c r="C3" s="15" t="s">
        <v>69</v>
      </c>
      <c r="D3" s="15" t="s">
        <v>70</v>
      </c>
      <c r="E3" s="15" t="s">
        <v>69</v>
      </c>
      <c r="F3" s="15" t="s">
        <v>70</v>
      </c>
      <c r="G3" s="15" t="s">
        <v>69</v>
      </c>
      <c r="H3" s="15" t="s">
        <v>70</v>
      </c>
    </row>
    <row r="4" spans="1:8" x14ac:dyDescent="0.2">
      <c r="A4" s="30" t="s">
        <v>71</v>
      </c>
      <c r="B4" s="30" t="s">
        <v>72</v>
      </c>
      <c r="C4" s="30" t="s">
        <v>73</v>
      </c>
      <c r="D4" s="30" t="s">
        <v>73</v>
      </c>
      <c r="E4" s="30" t="s">
        <v>73</v>
      </c>
      <c r="F4" s="30" t="s">
        <v>73</v>
      </c>
      <c r="G4" s="30" t="s">
        <v>73</v>
      </c>
      <c r="H4" s="30" t="s">
        <v>73</v>
      </c>
    </row>
    <row r="5" spans="1:8" x14ac:dyDescent="0.2">
      <c r="A5" s="16"/>
      <c r="B5" s="16"/>
      <c r="C5" s="16" t="s">
        <v>74</v>
      </c>
      <c r="D5" s="16" t="s">
        <v>74</v>
      </c>
      <c r="E5" s="16" t="s">
        <v>74</v>
      </c>
      <c r="F5" s="16" t="s">
        <v>74</v>
      </c>
      <c r="G5" s="16" t="s">
        <v>74</v>
      </c>
      <c r="H5" s="16" t="s">
        <v>74</v>
      </c>
    </row>
    <row r="6" spans="1:8" ht="15" x14ac:dyDescent="0.25">
      <c r="A6" s="31" t="s">
        <v>138</v>
      </c>
      <c r="B6" s="18">
        <v>2</v>
      </c>
      <c r="C6" s="18">
        <v>3</v>
      </c>
      <c r="D6" s="18">
        <v>4</v>
      </c>
      <c r="E6" s="18">
        <v>3</v>
      </c>
      <c r="F6" s="18">
        <v>4</v>
      </c>
      <c r="G6" s="18">
        <v>3</v>
      </c>
      <c r="H6" s="18">
        <v>4</v>
      </c>
    </row>
    <row r="7" spans="1:8" x14ac:dyDescent="0.2">
      <c r="A7" s="32" t="s">
        <v>139</v>
      </c>
      <c r="B7" s="18"/>
      <c r="C7" s="18"/>
      <c r="D7" s="18"/>
      <c r="E7" s="18"/>
      <c r="F7" s="18"/>
      <c r="G7" s="18"/>
      <c r="H7" s="18"/>
    </row>
    <row r="8" spans="1:8" x14ac:dyDescent="0.2">
      <c r="A8" s="39" t="s">
        <v>140</v>
      </c>
      <c r="B8" s="40">
        <v>410</v>
      </c>
      <c r="C8" s="37">
        <v>1639672</v>
      </c>
      <c r="D8" s="37">
        <v>1639672</v>
      </c>
      <c r="E8" s="191">
        <v>571682</v>
      </c>
      <c r="F8" s="191">
        <v>773314</v>
      </c>
      <c r="G8" s="191">
        <v>2086</v>
      </c>
      <c r="H8" s="191">
        <v>2086</v>
      </c>
    </row>
    <row r="9" spans="1:8" x14ac:dyDescent="0.2">
      <c r="A9" s="39" t="s">
        <v>141</v>
      </c>
      <c r="B9" s="40">
        <v>420</v>
      </c>
      <c r="C9" s="37">
        <v>10415</v>
      </c>
      <c r="D9" s="37">
        <v>10415</v>
      </c>
      <c r="E9" s="18">
        <v>10415</v>
      </c>
      <c r="F9" s="18">
        <v>10415</v>
      </c>
      <c r="G9" s="18"/>
      <c r="H9" s="18"/>
    </row>
    <row r="10" spans="1:8" x14ac:dyDescent="0.2">
      <c r="A10" s="39" t="s">
        <v>142</v>
      </c>
      <c r="B10" s="40">
        <v>430</v>
      </c>
      <c r="C10" s="37">
        <v>927361</v>
      </c>
      <c r="D10" s="37">
        <v>751019</v>
      </c>
      <c r="E10" s="18">
        <v>508846</v>
      </c>
      <c r="F10" s="18">
        <v>508628</v>
      </c>
      <c r="G10" s="18">
        <v>18536</v>
      </c>
      <c r="H10" s="18">
        <v>18536</v>
      </c>
    </row>
    <row r="11" spans="1:8" x14ac:dyDescent="0.2">
      <c r="A11" s="39" t="s">
        <v>143</v>
      </c>
      <c r="B11" s="40">
        <v>440</v>
      </c>
      <c r="C11" s="37">
        <v>0</v>
      </c>
      <c r="D11" s="37">
        <v>0</v>
      </c>
      <c r="E11" s="18"/>
      <c r="F11" s="18"/>
      <c r="G11" s="18"/>
      <c r="H11" s="18"/>
    </row>
    <row r="12" spans="1:8" x14ac:dyDescent="0.2">
      <c r="A12" s="39" t="s">
        <v>144</v>
      </c>
      <c r="B12" s="40">
        <v>450</v>
      </c>
      <c r="C12" s="37">
        <v>188444</v>
      </c>
      <c r="D12" s="37">
        <v>589386</v>
      </c>
      <c r="E12" s="18">
        <v>280498</v>
      </c>
      <c r="F12" s="18">
        <v>122179</v>
      </c>
      <c r="G12" s="18">
        <v>40520</v>
      </c>
      <c r="H12" s="18">
        <v>517</v>
      </c>
    </row>
    <row r="13" spans="1:8" x14ac:dyDescent="0.2">
      <c r="A13" s="39" t="s">
        <v>145</v>
      </c>
      <c r="B13" s="40">
        <v>460</v>
      </c>
      <c r="C13" s="37">
        <v>420728</v>
      </c>
      <c r="D13" s="37">
        <v>420728</v>
      </c>
      <c r="E13" s="18">
        <v>420728</v>
      </c>
      <c r="F13" s="18">
        <v>420728</v>
      </c>
      <c r="G13" s="18"/>
      <c r="H13" s="18"/>
    </row>
    <row r="14" spans="1:8" x14ac:dyDescent="0.2">
      <c r="A14" s="39" t="s">
        <v>146</v>
      </c>
      <c r="B14" s="40">
        <v>470</v>
      </c>
      <c r="C14" s="37">
        <v>4101</v>
      </c>
      <c r="D14" s="37">
        <v>4101</v>
      </c>
      <c r="E14" s="18">
        <v>11411</v>
      </c>
      <c r="F14" s="18">
        <v>59845</v>
      </c>
      <c r="G14" s="18"/>
      <c r="H14" s="18"/>
    </row>
    <row r="15" spans="1:8" x14ac:dyDescent="0.2">
      <c r="A15" s="41" t="s">
        <v>147</v>
      </c>
      <c r="B15" s="61">
        <v>480</v>
      </c>
      <c r="C15" s="17">
        <f t="shared" ref="C15:H15" si="0">SUM(C8:C14)</f>
        <v>3190721</v>
      </c>
      <c r="D15" s="17">
        <f t="shared" si="0"/>
        <v>3415321</v>
      </c>
      <c r="E15" s="17">
        <f t="shared" si="0"/>
        <v>1803580</v>
      </c>
      <c r="F15" s="17">
        <f t="shared" si="0"/>
        <v>1895109</v>
      </c>
      <c r="G15" s="17">
        <f t="shared" si="0"/>
        <v>61142</v>
      </c>
      <c r="H15" s="17">
        <f t="shared" si="0"/>
        <v>21139</v>
      </c>
    </row>
    <row r="16" spans="1:8" x14ac:dyDescent="0.2">
      <c r="A16" s="42" t="s">
        <v>148</v>
      </c>
      <c r="B16" s="43"/>
      <c r="C16" s="37">
        <v>0</v>
      </c>
      <c r="D16" s="37">
        <v>0</v>
      </c>
      <c r="E16" s="111"/>
      <c r="F16" s="111"/>
      <c r="G16" s="19"/>
      <c r="H16" s="19"/>
    </row>
    <row r="17" spans="1:8" ht="25.5" x14ac:dyDescent="0.2">
      <c r="A17" s="155" t="s">
        <v>375</v>
      </c>
      <c r="B17" s="158">
        <v>490</v>
      </c>
      <c r="C17" s="17">
        <f>C27+C28</f>
        <v>2545256</v>
      </c>
      <c r="D17" s="17">
        <f>D27+D28</f>
        <v>2302740</v>
      </c>
      <c r="E17" s="182">
        <f>E20+E21+E22+E23+E24+E25+E26+E27+E28+E29</f>
        <v>280165</v>
      </c>
      <c r="F17" s="182">
        <f>F20+F21+F22+F23+F24+F25+F26+F27+F28+F29</f>
        <v>280165</v>
      </c>
      <c r="G17" s="182" t="e">
        <f>G20+G21+G22+G23+G24+G25+G26+G27+G28+G29</f>
        <v>#REF!</v>
      </c>
      <c r="H17" s="182" t="e">
        <f>H20+H21+H22+H23+H24+H25+H26+H27+H28+H29</f>
        <v>#REF!</v>
      </c>
    </row>
    <row r="18" spans="1:8" ht="25.5" x14ac:dyDescent="0.2">
      <c r="A18" s="156" t="s">
        <v>376</v>
      </c>
      <c r="B18" s="157">
        <v>491</v>
      </c>
      <c r="C18" s="37">
        <v>0</v>
      </c>
      <c r="D18" s="37">
        <v>0</v>
      </c>
      <c r="E18" s="183">
        <f>E20+E22+E24+E26+E29</f>
        <v>0</v>
      </c>
      <c r="F18" s="183">
        <f>F20+F22+F24+F26+F29</f>
        <v>0</v>
      </c>
      <c r="G18" s="183" t="e">
        <f>G20+G22+G24+G26+G29</f>
        <v>#REF!</v>
      </c>
      <c r="H18" s="183" t="e">
        <f>H20+H22+H24+H26+H29</f>
        <v>#REF!</v>
      </c>
    </row>
    <row r="19" spans="1:8" x14ac:dyDescent="0.2">
      <c r="A19" s="47" t="s">
        <v>149</v>
      </c>
      <c r="B19" s="48">
        <v>492</v>
      </c>
      <c r="C19" s="37">
        <v>0</v>
      </c>
      <c r="D19" s="37">
        <v>0</v>
      </c>
      <c r="E19" s="20"/>
      <c r="F19" s="20"/>
      <c r="G19" s="20" t="e">
        <f>#REF!+#REF!</f>
        <v>#REF!</v>
      </c>
      <c r="H19" s="20" t="e">
        <f>#REF!+#REF!</f>
        <v>#REF!</v>
      </c>
    </row>
    <row r="20" spans="1:8" x14ac:dyDescent="0.2">
      <c r="A20" s="39" t="s">
        <v>150</v>
      </c>
      <c r="B20" s="40">
        <v>500</v>
      </c>
      <c r="C20" s="37">
        <v>0</v>
      </c>
      <c r="D20" s="37">
        <v>0</v>
      </c>
      <c r="E20" s="20"/>
      <c r="F20" s="20"/>
      <c r="G20" s="20" t="e">
        <f>#REF!+#REF!</f>
        <v>#REF!</v>
      </c>
      <c r="H20" s="20" t="e">
        <f>#REF!+#REF!</f>
        <v>#REF!</v>
      </c>
    </row>
    <row r="21" spans="1:8" x14ac:dyDescent="0.2">
      <c r="A21" s="46" t="s">
        <v>151</v>
      </c>
      <c r="B21" s="43">
        <v>510</v>
      </c>
      <c r="C21" s="37">
        <v>0</v>
      </c>
      <c r="D21" s="37">
        <v>0</v>
      </c>
      <c r="E21" s="20"/>
      <c r="F21" s="20"/>
      <c r="G21" s="20" t="e">
        <f>#REF!+#REF!</f>
        <v>#REF!</v>
      </c>
      <c r="H21" s="20" t="e">
        <f>#REF!+#REF!</f>
        <v>#REF!</v>
      </c>
    </row>
    <row r="22" spans="1:8" ht="25.5" x14ac:dyDescent="0.2">
      <c r="A22" s="156" t="s">
        <v>377</v>
      </c>
      <c r="B22" s="157">
        <v>520</v>
      </c>
      <c r="C22" s="37">
        <v>0</v>
      </c>
      <c r="D22" s="37">
        <v>0</v>
      </c>
      <c r="E22" s="190"/>
      <c r="F22" s="190"/>
      <c r="G22" s="190" t="e">
        <f>#REF!+#REF!</f>
        <v>#REF!</v>
      </c>
      <c r="H22" s="190" t="e">
        <f>#REF!+#REF!</f>
        <v>#REF!</v>
      </c>
    </row>
    <row r="23" spans="1:8" x14ac:dyDescent="0.2">
      <c r="A23" s="50" t="s">
        <v>152</v>
      </c>
      <c r="B23" s="51">
        <v>530</v>
      </c>
      <c r="C23" s="37">
        <v>0</v>
      </c>
      <c r="D23" s="37">
        <v>0</v>
      </c>
      <c r="E23" s="20"/>
      <c r="F23" s="20"/>
      <c r="G23" s="20" t="e">
        <f>#REF!+#REF!</f>
        <v>#REF!</v>
      </c>
      <c r="H23" s="20" t="e">
        <f>#REF!+#REF!</f>
        <v>#REF!</v>
      </c>
    </row>
    <row r="24" spans="1:8" ht="25.5" x14ac:dyDescent="0.2">
      <c r="A24" s="156" t="s">
        <v>378</v>
      </c>
      <c r="B24" s="157">
        <v>540</v>
      </c>
      <c r="C24" s="37">
        <v>0</v>
      </c>
      <c r="D24" s="37">
        <v>0</v>
      </c>
      <c r="E24" s="190"/>
      <c r="F24" s="190"/>
      <c r="G24" s="190">
        <v>0</v>
      </c>
      <c r="H24" s="190">
        <v>0</v>
      </c>
    </row>
    <row r="25" spans="1:8" x14ac:dyDescent="0.2">
      <c r="A25" s="47" t="s">
        <v>153</v>
      </c>
      <c r="B25" s="48">
        <v>550</v>
      </c>
      <c r="C25" s="37">
        <v>0</v>
      </c>
      <c r="D25" s="37">
        <v>0</v>
      </c>
      <c r="E25" s="20"/>
      <c r="F25" s="20"/>
      <c r="G25" s="20" t="e">
        <f>#REF!+#REF!</f>
        <v>#REF!</v>
      </c>
      <c r="H25" s="20" t="e">
        <f>#REF!+#REF!</f>
        <v>#REF!</v>
      </c>
    </row>
    <row r="26" spans="1:8" x14ac:dyDescent="0.2">
      <c r="A26" s="39" t="s">
        <v>154</v>
      </c>
      <c r="B26" s="40">
        <v>560</v>
      </c>
      <c r="C26" s="37">
        <v>0</v>
      </c>
      <c r="D26" s="37">
        <v>0</v>
      </c>
      <c r="E26" s="20"/>
      <c r="F26" s="20">
        <v>0</v>
      </c>
      <c r="G26" s="20" t="e">
        <f>#REF!+#REF!</f>
        <v>#REF!</v>
      </c>
      <c r="H26" s="20" t="e">
        <f>#REF!+#REF!</f>
        <v>#REF!</v>
      </c>
    </row>
    <row r="27" spans="1:8" x14ac:dyDescent="0.2">
      <c r="A27" s="39" t="s">
        <v>155</v>
      </c>
      <c r="B27" s="40">
        <v>570</v>
      </c>
      <c r="C27" s="37">
        <v>2345256</v>
      </c>
      <c r="D27" s="37">
        <v>2102740</v>
      </c>
      <c r="E27" s="20"/>
      <c r="F27" s="20"/>
      <c r="G27" s="20" t="e">
        <f>#REF!+#REF!</f>
        <v>#REF!</v>
      </c>
      <c r="H27" s="20" t="e">
        <f>#REF!+#REF!</f>
        <v>#REF!</v>
      </c>
    </row>
    <row r="28" spans="1:8" x14ac:dyDescent="0.2">
      <c r="A28" s="39" t="s">
        <v>156</v>
      </c>
      <c r="B28" s="40">
        <v>580</v>
      </c>
      <c r="C28" s="37">
        <v>200000</v>
      </c>
      <c r="D28" s="37">
        <v>200000</v>
      </c>
      <c r="E28" s="20">
        <v>280165</v>
      </c>
      <c r="F28" s="20">
        <v>280165</v>
      </c>
      <c r="G28" s="20">
        <v>0</v>
      </c>
      <c r="H28" s="20">
        <v>0</v>
      </c>
    </row>
    <row r="29" spans="1:8" x14ac:dyDescent="0.2">
      <c r="A29" s="46" t="s">
        <v>157</v>
      </c>
      <c r="B29" s="43">
        <v>590</v>
      </c>
      <c r="C29" s="37">
        <v>0</v>
      </c>
      <c r="D29" s="37">
        <v>0</v>
      </c>
      <c r="E29" s="20"/>
      <c r="F29" s="20"/>
      <c r="G29" s="20" t="e">
        <f>#REF!+#REF!</f>
        <v>#REF!</v>
      </c>
      <c r="H29" s="20" t="e">
        <f>#REF!+#REF!</f>
        <v>#REF!</v>
      </c>
    </row>
    <row r="30" spans="1:8" ht="38.25" x14ac:dyDescent="0.2">
      <c r="A30" s="194" t="s">
        <v>379</v>
      </c>
      <c r="B30" s="195">
        <v>600</v>
      </c>
      <c r="C30" s="189">
        <f>C33+C34+C35+C36+C37+C38+C39+C40+C41+C42+C43+C44+C57+C58+C59+C60+C61</f>
        <v>9002188</v>
      </c>
      <c r="D30" s="189">
        <f>D33+D34+D35+D36+D37+D38+D39+D40+D41+D42+D43+D44+D57+D58+D59+D60+D61</f>
        <v>13270488</v>
      </c>
      <c r="E30" s="184">
        <f>E33+E34+E35+E36+E37+E38+E39+E40+E42+E43+E44+E57+E58+E59+E60+E61</f>
        <v>5423753</v>
      </c>
      <c r="F30" s="184">
        <f>F33+F34+F35+F36+F37+F38+F39+F40+F42+F43+F44+F57+F58+F59+F60+F61</f>
        <v>6105132</v>
      </c>
      <c r="G30" s="184">
        <f>G33+G34+G35+G36+G37+G38+G39+G40+G42+G43+G44+G57+G58+G59+G60+G61</f>
        <v>228277</v>
      </c>
      <c r="H30" s="184">
        <f>H33+H34+H35+H36+H37+H38+H39+H40+H42+H43+H44+H57+H58+H59+H60+H61</f>
        <v>196162</v>
      </c>
    </row>
    <row r="31" spans="1:8" ht="24" x14ac:dyDescent="0.2">
      <c r="A31" s="163" t="s">
        <v>380</v>
      </c>
      <c r="B31" s="196">
        <v>601</v>
      </c>
      <c r="C31" s="189">
        <f t="shared" ref="C31:H31" si="1">C33+C35+C37+C39+C40+C42+C43+C44+C57+C61</f>
        <v>6802188</v>
      </c>
      <c r="D31" s="189">
        <f t="shared" si="1"/>
        <v>11314862</v>
      </c>
      <c r="E31" s="189">
        <f t="shared" si="1"/>
        <v>3373753</v>
      </c>
      <c r="F31" s="189">
        <f t="shared" si="1"/>
        <v>3868785</v>
      </c>
      <c r="G31" s="189">
        <f t="shared" si="1"/>
        <v>228277</v>
      </c>
      <c r="H31" s="189">
        <f t="shared" si="1"/>
        <v>196162</v>
      </c>
    </row>
    <row r="32" spans="1:8" x14ac:dyDescent="0.2">
      <c r="A32" s="47" t="s">
        <v>158</v>
      </c>
      <c r="B32" s="35">
        <v>602</v>
      </c>
      <c r="C32" s="37">
        <v>0</v>
      </c>
      <c r="D32" s="37">
        <v>0</v>
      </c>
      <c r="E32" s="20"/>
      <c r="F32" s="20"/>
      <c r="G32" s="192" t="e">
        <f>#REF!+#REF!</f>
        <v>#REF!</v>
      </c>
      <c r="H32" s="192" t="e">
        <f>#REF!+#REF!</f>
        <v>#REF!</v>
      </c>
    </row>
    <row r="33" spans="1:8" x14ac:dyDescent="0.2">
      <c r="A33" s="39" t="s">
        <v>159</v>
      </c>
      <c r="B33" s="25">
        <v>610</v>
      </c>
      <c r="C33" s="37">
        <v>3209511</v>
      </c>
      <c r="D33" s="37">
        <v>7473432</v>
      </c>
      <c r="E33" s="18">
        <v>1292898</v>
      </c>
      <c r="F33" s="18">
        <v>1440124</v>
      </c>
      <c r="G33" s="192">
        <v>112666</v>
      </c>
      <c r="H33" s="192">
        <v>92144</v>
      </c>
    </row>
    <row r="34" spans="1:8" x14ac:dyDescent="0.2">
      <c r="A34" s="39" t="s">
        <v>160</v>
      </c>
      <c r="B34" s="25">
        <v>620</v>
      </c>
      <c r="C34" s="37">
        <v>0</v>
      </c>
      <c r="D34" s="37">
        <v>0</v>
      </c>
      <c r="E34" s="18"/>
      <c r="F34" s="18">
        <v>14119</v>
      </c>
      <c r="G34" s="192"/>
      <c r="H34" s="192"/>
    </row>
    <row r="35" spans="1:8" x14ac:dyDescent="0.2">
      <c r="A35" s="39" t="s">
        <v>161</v>
      </c>
      <c r="B35" s="25">
        <v>630</v>
      </c>
      <c r="C35" s="37">
        <v>242646</v>
      </c>
      <c r="D35" s="37">
        <v>1060542</v>
      </c>
      <c r="E35" s="18">
        <v>76656</v>
      </c>
      <c r="F35" s="18">
        <v>43058</v>
      </c>
      <c r="G35" s="192"/>
      <c r="H35" s="192"/>
    </row>
    <row r="36" spans="1:8" x14ac:dyDescent="0.2">
      <c r="A36" s="54" t="s">
        <v>162</v>
      </c>
      <c r="B36" s="25">
        <v>640</v>
      </c>
      <c r="C36" s="37">
        <v>0</v>
      </c>
      <c r="D36" s="37">
        <v>0</v>
      </c>
      <c r="E36" s="18"/>
      <c r="F36" s="18"/>
      <c r="G36" s="192"/>
      <c r="H36" s="192"/>
    </row>
    <row r="37" spans="1:8" x14ac:dyDescent="0.2">
      <c r="A37" s="39" t="s">
        <v>163</v>
      </c>
      <c r="B37" s="25">
        <v>650</v>
      </c>
      <c r="C37" s="37">
        <v>0</v>
      </c>
      <c r="D37" s="37">
        <v>0</v>
      </c>
      <c r="E37" s="18"/>
      <c r="F37" s="18"/>
      <c r="G37" s="192"/>
      <c r="H37" s="192"/>
    </row>
    <row r="38" spans="1:8" x14ac:dyDescent="0.2">
      <c r="A38" s="19" t="s">
        <v>164</v>
      </c>
      <c r="B38" s="34">
        <v>660</v>
      </c>
      <c r="C38" s="37">
        <v>0</v>
      </c>
      <c r="D38" s="37">
        <v>0</v>
      </c>
      <c r="E38" s="19"/>
      <c r="F38" s="19"/>
      <c r="G38" s="192"/>
      <c r="H38" s="192"/>
    </row>
    <row r="39" spans="1:8" x14ac:dyDescent="0.2">
      <c r="A39" s="55" t="s">
        <v>165</v>
      </c>
      <c r="B39" s="25">
        <v>670</v>
      </c>
      <c r="C39" s="37">
        <v>178046</v>
      </c>
      <c r="D39" s="37">
        <v>1555514</v>
      </c>
      <c r="E39" s="18">
        <v>1261116</v>
      </c>
      <c r="F39" s="18">
        <v>1911494</v>
      </c>
      <c r="G39" s="192">
        <v>16183</v>
      </c>
      <c r="H39" s="192">
        <v>16183</v>
      </c>
    </row>
    <row r="40" spans="1:8" x14ac:dyDescent="0.2">
      <c r="A40" s="29" t="s">
        <v>166</v>
      </c>
      <c r="B40" s="35">
        <v>680</v>
      </c>
      <c r="C40" s="37">
        <v>1978521</v>
      </c>
      <c r="D40" s="37">
        <v>386548</v>
      </c>
      <c r="E40" s="20">
        <v>518675</v>
      </c>
      <c r="F40" s="20">
        <v>97770</v>
      </c>
      <c r="G40" s="192">
        <v>51616</v>
      </c>
      <c r="H40" s="192">
        <v>4595</v>
      </c>
    </row>
    <row r="41" spans="1:8" x14ac:dyDescent="0.2">
      <c r="A41" s="18" t="s">
        <v>167</v>
      </c>
      <c r="B41" s="25">
        <v>681</v>
      </c>
      <c r="C41" s="37">
        <v>0</v>
      </c>
      <c r="D41" s="37">
        <v>0</v>
      </c>
      <c r="E41" s="18"/>
      <c r="F41" s="18"/>
      <c r="G41" s="192"/>
      <c r="H41" s="192"/>
    </row>
    <row r="42" spans="1:8" x14ac:dyDescent="0.2">
      <c r="A42" s="56" t="s">
        <v>168</v>
      </c>
      <c r="B42" s="57">
        <v>690</v>
      </c>
      <c r="C42" s="37">
        <v>0</v>
      </c>
      <c r="D42" s="37">
        <v>0</v>
      </c>
      <c r="E42" s="18"/>
      <c r="F42" s="18"/>
      <c r="G42" s="192"/>
      <c r="H42" s="192"/>
    </row>
    <row r="43" spans="1:8" ht="25.5" x14ac:dyDescent="0.2">
      <c r="A43" s="153" t="s">
        <v>404</v>
      </c>
      <c r="B43" s="57">
        <v>700</v>
      </c>
      <c r="C43" s="37">
        <v>338496</v>
      </c>
      <c r="D43" s="37">
        <v>325266</v>
      </c>
      <c r="E43" s="18">
        <v>68649</v>
      </c>
      <c r="F43" s="18">
        <v>39844</v>
      </c>
      <c r="G43" s="192">
        <v>14985</v>
      </c>
      <c r="H43" s="192">
        <v>8465</v>
      </c>
    </row>
    <row r="44" spans="1:8" x14ac:dyDescent="0.2">
      <c r="A44" s="56" t="s">
        <v>169</v>
      </c>
      <c r="B44" s="57">
        <v>710</v>
      </c>
      <c r="C44" s="37">
        <v>203160</v>
      </c>
      <c r="D44" s="37">
        <v>200144</v>
      </c>
      <c r="E44" s="18">
        <v>21334</v>
      </c>
      <c r="F44" s="18">
        <v>117206</v>
      </c>
      <c r="G44" s="192"/>
      <c r="H44" s="192"/>
    </row>
    <row r="45" spans="1:8" hidden="1" x14ac:dyDescent="0.2">
      <c r="C45" s="37">
        <v>0</v>
      </c>
      <c r="D45" s="37">
        <v>0</v>
      </c>
    </row>
    <row r="46" spans="1:8" hidden="1" x14ac:dyDescent="0.2">
      <c r="C46" s="37">
        <v>0</v>
      </c>
      <c r="D46" s="37">
        <v>0</v>
      </c>
    </row>
    <row r="47" spans="1:8" hidden="1" x14ac:dyDescent="0.2">
      <c r="C47" s="37">
        <v>0</v>
      </c>
      <c r="D47" s="37">
        <v>0</v>
      </c>
    </row>
    <row r="48" spans="1:8" hidden="1" x14ac:dyDescent="0.2">
      <c r="C48" s="37">
        <v>0</v>
      </c>
      <c r="D48" s="37">
        <v>0</v>
      </c>
    </row>
    <row r="49" spans="1:8" hidden="1" x14ac:dyDescent="0.2">
      <c r="C49" s="37">
        <v>0</v>
      </c>
      <c r="D49" s="37">
        <v>0</v>
      </c>
    </row>
    <row r="50" spans="1:8" hidden="1" x14ac:dyDescent="0.2">
      <c r="C50" s="37">
        <v>0</v>
      </c>
      <c r="D50" s="37">
        <v>0</v>
      </c>
    </row>
    <row r="51" spans="1:8" ht="14.25" hidden="1" x14ac:dyDescent="0.2">
      <c r="A51" s="114" t="s">
        <v>362</v>
      </c>
      <c r="B51" s="19"/>
      <c r="C51" s="37">
        <v>0</v>
      </c>
      <c r="D51" s="37">
        <v>0</v>
      </c>
      <c r="E51" s="28"/>
      <c r="F51" s="28"/>
      <c r="G51" s="27"/>
      <c r="H51" s="28"/>
    </row>
    <row r="52" spans="1:8" hidden="1" x14ac:dyDescent="0.2">
      <c r="A52" s="29"/>
      <c r="B52" s="20"/>
      <c r="C52" s="37">
        <v>0</v>
      </c>
      <c r="D52" s="37">
        <v>0</v>
      </c>
      <c r="E52" s="21"/>
      <c r="F52" s="21"/>
      <c r="G52" s="29"/>
      <c r="H52" s="21"/>
    </row>
    <row r="53" spans="1:8" hidden="1" x14ac:dyDescent="0.2">
      <c r="A53" s="15"/>
      <c r="B53" s="15" t="s">
        <v>68</v>
      </c>
      <c r="C53" s="37" t="e">
        <v>#VALUE!</v>
      </c>
      <c r="D53" s="37" t="e">
        <v>#VALUE!</v>
      </c>
      <c r="E53" s="15" t="s">
        <v>69</v>
      </c>
      <c r="F53" s="15" t="s">
        <v>70</v>
      </c>
      <c r="G53" s="15" t="s">
        <v>69</v>
      </c>
      <c r="H53" s="15" t="s">
        <v>70</v>
      </c>
    </row>
    <row r="54" spans="1:8" hidden="1" x14ac:dyDescent="0.2">
      <c r="A54" s="30" t="s">
        <v>71</v>
      </c>
      <c r="B54" s="30" t="s">
        <v>72</v>
      </c>
      <c r="C54" s="37" t="e">
        <v>#VALUE!</v>
      </c>
      <c r="D54" s="37" t="e">
        <v>#VALUE!</v>
      </c>
      <c r="E54" s="30" t="s">
        <v>73</v>
      </c>
      <c r="F54" s="30" t="s">
        <v>73</v>
      </c>
      <c r="G54" s="30" t="s">
        <v>73</v>
      </c>
      <c r="H54" s="30" t="s">
        <v>73</v>
      </c>
    </row>
    <row r="55" spans="1:8" hidden="1" x14ac:dyDescent="0.2">
      <c r="A55" s="16"/>
      <c r="B55" s="16"/>
      <c r="C55" s="37" t="e">
        <v>#VALUE!</v>
      </c>
      <c r="D55" s="37" t="e">
        <v>#VALUE!</v>
      </c>
      <c r="E55" s="16" t="s">
        <v>74</v>
      </c>
      <c r="F55" s="16" t="s">
        <v>74</v>
      </c>
      <c r="G55" s="16" t="s">
        <v>74</v>
      </c>
      <c r="H55" s="16" t="s">
        <v>74</v>
      </c>
    </row>
    <row r="56" spans="1:8" ht="15" hidden="1" x14ac:dyDescent="0.25">
      <c r="A56" s="31">
        <v>1</v>
      </c>
      <c r="B56" s="18">
        <v>2</v>
      </c>
      <c r="C56" s="37">
        <v>8</v>
      </c>
      <c r="D56" s="37">
        <v>8</v>
      </c>
      <c r="E56" s="18">
        <v>3</v>
      </c>
      <c r="F56" s="18">
        <v>4</v>
      </c>
      <c r="G56" s="18">
        <v>3</v>
      </c>
      <c r="H56" s="18">
        <v>4</v>
      </c>
    </row>
    <row r="57" spans="1:8" x14ac:dyDescent="0.2">
      <c r="A57" s="58" t="s">
        <v>170</v>
      </c>
      <c r="B57" s="25">
        <v>720</v>
      </c>
      <c r="C57" s="37">
        <v>532371</v>
      </c>
      <c r="D57" s="37">
        <v>254147</v>
      </c>
      <c r="E57" s="18">
        <v>122746</v>
      </c>
      <c r="F57" s="18">
        <v>201595</v>
      </c>
      <c r="G57" s="18">
        <v>9289</v>
      </c>
      <c r="H57" s="18">
        <v>14845</v>
      </c>
    </row>
    <row r="58" spans="1:8" x14ac:dyDescent="0.2">
      <c r="A58" s="59" t="s">
        <v>171</v>
      </c>
      <c r="B58" s="40">
        <v>730</v>
      </c>
      <c r="C58" s="37">
        <v>1750000</v>
      </c>
      <c r="D58" s="37">
        <v>1505626</v>
      </c>
      <c r="E58" s="59">
        <v>1550000</v>
      </c>
      <c r="F58" s="59">
        <v>1722228</v>
      </c>
      <c r="G58" s="191"/>
      <c r="H58" s="191"/>
    </row>
    <row r="59" spans="1:8" x14ac:dyDescent="0.2">
      <c r="A59" s="59" t="s">
        <v>172</v>
      </c>
      <c r="B59" s="40">
        <v>740</v>
      </c>
      <c r="C59" s="37">
        <v>450000</v>
      </c>
      <c r="D59" s="37">
        <v>450000</v>
      </c>
      <c r="E59" s="59">
        <v>500000</v>
      </c>
      <c r="F59" s="59">
        <v>500000</v>
      </c>
      <c r="G59" s="18"/>
      <c r="H59" s="18"/>
    </row>
    <row r="60" spans="1:8" x14ac:dyDescent="0.2">
      <c r="A60" s="59" t="s">
        <v>173</v>
      </c>
      <c r="B60" s="40">
        <v>750</v>
      </c>
      <c r="C60" s="37">
        <v>0</v>
      </c>
      <c r="D60" s="37">
        <v>0</v>
      </c>
      <c r="E60" s="59"/>
      <c r="F60" s="59"/>
      <c r="G60" s="18"/>
      <c r="H60" s="18"/>
    </row>
    <row r="61" spans="1:8" x14ac:dyDescent="0.2">
      <c r="A61" s="59" t="s">
        <v>174</v>
      </c>
      <c r="B61" s="40">
        <v>760</v>
      </c>
      <c r="C61" s="37">
        <v>119437</v>
      </c>
      <c r="D61" s="37">
        <v>59269</v>
      </c>
      <c r="E61" s="59">
        <v>11679</v>
      </c>
      <c r="F61" s="59">
        <v>17694</v>
      </c>
      <c r="G61" s="18">
        <v>23538</v>
      </c>
      <c r="H61" s="18">
        <v>59930</v>
      </c>
    </row>
    <row r="62" spans="1:8" x14ac:dyDescent="0.2">
      <c r="A62" s="60" t="s">
        <v>175</v>
      </c>
      <c r="B62" s="61">
        <v>770</v>
      </c>
      <c r="C62" s="17">
        <f>C17+C30</f>
        <v>11547444</v>
      </c>
      <c r="D62" s="17">
        <f>D17+D30</f>
        <v>15573228</v>
      </c>
      <c r="E62" s="60">
        <f>SUM(E17+E30)</f>
        <v>5703918</v>
      </c>
      <c r="F62" s="60">
        <f>SUM(F17+F30)</f>
        <v>6385297</v>
      </c>
      <c r="G62" s="17" t="e">
        <f>SUM(G17+G30)</f>
        <v>#REF!</v>
      </c>
      <c r="H62" s="17" t="e">
        <f>SUM(H17+H30)</f>
        <v>#REF!</v>
      </c>
    </row>
    <row r="63" spans="1:8" x14ac:dyDescent="0.2">
      <c r="A63" s="60" t="s">
        <v>176</v>
      </c>
      <c r="B63" s="61">
        <v>780</v>
      </c>
      <c r="C63" s="17">
        <f>C15+C62</f>
        <v>14738165</v>
      </c>
      <c r="D63" s="17">
        <f>D15+D62</f>
        <v>18988549</v>
      </c>
      <c r="E63" s="60">
        <f>SUM(E15+E62)</f>
        <v>7507498</v>
      </c>
      <c r="F63" s="60">
        <f>SUM(F15+F62)</f>
        <v>8280406</v>
      </c>
      <c r="G63" s="17" t="e">
        <f>SUM(G15+G62)</f>
        <v>#REF!</v>
      </c>
      <c r="H63" s="17" t="e">
        <f>SUM(H15+H62)</f>
        <v>#REF!</v>
      </c>
    </row>
  </sheetData>
  <protectedRanges>
    <protectedRange sqref="G19:H29" name="Диапазон2_1_1"/>
    <protectedRange sqref="G8:H14" name="Диапазон1_1_1"/>
    <protectedRange sqref="G32:H61" name="Диапазон3_1_1"/>
  </protectedRanges>
  <phoneticPr fontId="8" type="noConversion"/>
  <pageMargins left="0.59055118110236227" right="0.59055118110236227" top="0.22" bottom="0.2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8" sqref="F18"/>
    </sheetView>
  </sheetViews>
  <sheetFormatPr defaultRowHeight="12.75" x14ac:dyDescent="0.2"/>
  <cols>
    <col min="1" max="1" width="54" customWidth="1"/>
  </cols>
  <sheetData>
    <row r="1" spans="1:4" ht="14.25" x14ac:dyDescent="0.2">
      <c r="A1" s="117" t="s">
        <v>362</v>
      </c>
      <c r="B1" s="62"/>
      <c r="C1" s="5"/>
      <c r="D1" s="5"/>
    </row>
    <row r="2" spans="1:4" x14ac:dyDescent="0.2">
      <c r="A2" s="63"/>
      <c r="B2" s="62"/>
      <c r="C2" s="5"/>
      <c r="D2" s="5"/>
    </row>
    <row r="4" spans="1:4" x14ac:dyDescent="0.2">
      <c r="A4" s="14" t="s">
        <v>177</v>
      </c>
      <c r="B4" s="13"/>
      <c r="C4" s="13"/>
      <c r="D4" s="13"/>
    </row>
    <row r="6" spans="1:4" x14ac:dyDescent="0.2">
      <c r="A6" s="26"/>
      <c r="B6" s="19"/>
      <c r="C6" s="27"/>
      <c r="D6" s="28"/>
    </row>
    <row r="7" spans="1:4" x14ac:dyDescent="0.2">
      <c r="A7" s="29"/>
      <c r="B7" s="20"/>
      <c r="C7" s="29"/>
      <c r="D7" s="21"/>
    </row>
    <row r="8" spans="1:4" x14ac:dyDescent="0.2">
      <c r="A8" s="15"/>
      <c r="B8" s="15" t="s">
        <v>68</v>
      </c>
      <c r="C8" s="15" t="s">
        <v>69</v>
      </c>
      <c r="D8" s="15" t="s">
        <v>70</v>
      </c>
    </row>
    <row r="9" spans="1:4" x14ac:dyDescent="0.2">
      <c r="A9" s="30" t="s">
        <v>71</v>
      </c>
      <c r="B9" s="30" t="s">
        <v>72</v>
      </c>
      <c r="C9" s="30" t="s">
        <v>73</v>
      </c>
      <c r="D9" s="30" t="s">
        <v>73</v>
      </c>
    </row>
    <row r="10" spans="1:4" x14ac:dyDescent="0.2">
      <c r="A10" s="16"/>
      <c r="B10" s="16"/>
      <c r="C10" s="16" t="s">
        <v>74</v>
      </c>
      <c r="D10" s="16" t="s">
        <v>74</v>
      </c>
    </row>
    <row r="11" spans="1:4" x14ac:dyDescent="0.2">
      <c r="A11" s="64" t="s">
        <v>178</v>
      </c>
      <c r="B11" s="65">
        <v>790</v>
      </c>
      <c r="C11" s="112"/>
      <c r="D11" s="112"/>
    </row>
    <row r="12" spans="1:4" x14ac:dyDescent="0.2">
      <c r="A12" s="231" t="s">
        <v>398</v>
      </c>
      <c r="B12" s="227">
        <v>800</v>
      </c>
      <c r="C12" s="225"/>
      <c r="D12" s="225"/>
    </row>
    <row r="13" spans="1:4" x14ac:dyDescent="0.2">
      <c r="A13" s="232"/>
      <c r="B13" s="228"/>
      <c r="C13" s="226"/>
      <c r="D13" s="226"/>
    </row>
    <row r="14" spans="1:4" x14ac:dyDescent="0.2">
      <c r="A14" s="68" t="s">
        <v>179</v>
      </c>
      <c r="B14" s="68">
        <v>810</v>
      </c>
      <c r="C14" s="112"/>
      <c r="D14" s="112"/>
    </row>
    <row r="15" spans="1:4" x14ac:dyDescent="0.2">
      <c r="A15" s="58" t="s">
        <v>180</v>
      </c>
      <c r="B15" s="58">
        <v>820</v>
      </c>
      <c r="C15" s="112"/>
      <c r="D15" s="112"/>
    </row>
    <row r="16" spans="1:4" x14ac:dyDescent="0.2">
      <c r="A16" s="65" t="s">
        <v>181</v>
      </c>
      <c r="B16" s="65">
        <v>840</v>
      </c>
      <c r="C16" s="112"/>
      <c r="D16" s="112"/>
    </row>
    <row r="17" spans="1:4" x14ac:dyDescent="0.2">
      <c r="A17" s="66" t="s">
        <v>182</v>
      </c>
      <c r="B17" s="227">
        <v>850</v>
      </c>
      <c r="C17" s="225">
        <v>219278</v>
      </c>
      <c r="D17" s="225">
        <v>219278</v>
      </c>
    </row>
    <row r="18" spans="1:4" x14ac:dyDescent="0.2">
      <c r="A18" s="67" t="s">
        <v>183</v>
      </c>
      <c r="B18" s="228"/>
      <c r="C18" s="226"/>
      <c r="D18" s="226"/>
    </row>
    <row r="19" spans="1:4" x14ac:dyDescent="0.2">
      <c r="A19" s="68" t="s">
        <v>184</v>
      </c>
      <c r="B19" s="68">
        <v>860</v>
      </c>
      <c r="C19" s="112"/>
      <c r="D19" s="112"/>
    </row>
    <row r="20" spans="1:4" x14ac:dyDescent="0.2">
      <c r="A20" s="58" t="s">
        <v>185</v>
      </c>
      <c r="B20" s="58">
        <v>870</v>
      </c>
      <c r="C20" s="112"/>
      <c r="D20" s="112"/>
    </row>
    <row r="21" spans="1:4" x14ac:dyDescent="0.2">
      <c r="A21" s="69" t="s">
        <v>186</v>
      </c>
      <c r="B21" s="229">
        <v>880</v>
      </c>
      <c r="C21" s="225">
        <v>8002</v>
      </c>
      <c r="D21" s="225">
        <v>8507</v>
      </c>
    </row>
    <row r="22" spans="1:4" x14ac:dyDescent="0.2">
      <c r="A22" s="70" t="s">
        <v>187</v>
      </c>
      <c r="B22" s="228"/>
      <c r="C22" s="226"/>
      <c r="D22" s="226"/>
    </row>
    <row r="23" spans="1:4" x14ac:dyDescent="0.2">
      <c r="A23" s="71" t="s">
        <v>188</v>
      </c>
      <c r="B23" s="71">
        <v>890</v>
      </c>
      <c r="C23" s="112"/>
      <c r="D23" s="112"/>
    </row>
    <row r="24" spans="1:4" x14ac:dyDescent="0.2">
      <c r="A24" s="69" t="s">
        <v>189</v>
      </c>
      <c r="B24" s="229">
        <v>900</v>
      </c>
      <c r="C24" s="225"/>
      <c r="D24" s="225"/>
    </row>
    <row r="25" spans="1:4" x14ac:dyDescent="0.2">
      <c r="A25" s="70" t="s">
        <v>190</v>
      </c>
      <c r="B25" s="228"/>
      <c r="C25" s="226"/>
      <c r="D25" s="226"/>
    </row>
    <row r="26" spans="1:4" x14ac:dyDescent="0.2">
      <c r="A26" s="71" t="s">
        <v>191</v>
      </c>
      <c r="B26" s="71">
        <v>910</v>
      </c>
      <c r="C26" s="112"/>
      <c r="D26" s="112"/>
    </row>
    <row r="27" spans="1:4" x14ac:dyDescent="0.2">
      <c r="A27" s="69" t="s">
        <v>192</v>
      </c>
      <c r="B27" s="229">
        <v>920</v>
      </c>
      <c r="C27" s="225">
        <v>0</v>
      </c>
      <c r="D27" s="225">
        <v>0</v>
      </c>
    </row>
    <row r="28" spans="1:4" x14ac:dyDescent="0.2">
      <c r="A28" s="70" t="s">
        <v>193</v>
      </c>
      <c r="B28" s="230"/>
      <c r="C28" s="226"/>
      <c r="D28" s="226"/>
    </row>
    <row r="32" spans="1:4" x14ac:dyDescent="0.2">
      <c r="A32" s="14" t="s">
        <v>194</v>
      </c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 t="s">
        <v>195</v>
      </c>
    </row>
    <row r="37" spans="1:1" x14ac:dyDescent="0.2">
      <c r="A37" s="14"/>
    </row>
  </sheetData>
  <mergeCells count="16">
    <mergeCell ref="A12:A13"/>
    <mergeCell ref="C17:C18"/>
    <mergeCell ref="B12:B13"/>
    <mergeCell ref="C12:C13"/>
    <mergeCell ref="D12:D13"/>
    <mergeCell ref="B17:B18"/>
    <mergeCell ref="D17:D18"/>
    <mergeCell ref="D27:D28"/>
    <mergeCell ref="D21:D22"/>
    <mergeCell ref="D24:D25"/>
    <mergeCell ref="B24:B25"/>
    <mergeCell ref="C21:C22"/>
    <mergeCell ref="C27:C28"/>
    <mergeCell ref="B27:B28"/>
    <mergeCell ref="B21:B22"/>
    <mergeCell ref="C24:C25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10" workbookViewId="0">
      <selection activeCell="G31" sqref="G31"/>
    </sheetView>
  </sheetViews>
  <sheetFormatPr defaultRowHeight="12.75" x14ac:dyDescent="0.2"/>
  <cols>
    <col min="5" max="5" width="18" customWidth="1"/>
    <col min="6" max="6" width="14.42578125" customWidth="1"/>
    <col min="7" max="7" width="17.28515625" customWidth="1"/>
  </cols>
  <sheetData>
    <row r="1" spans="1:7" x14ac:dyDescent="0.2">
      <c r="A1" s="118"/>
      <c r="B1" s="118"/>
      <c r="C1" s="118"/>
      <c r="D1" s="118"/>
      <c r="E1" s="118"/>
      <c r="F1" s="118"/>
      <c r="G1" s="118"/>
    </row>
    <row r="2" spans="1:7" x14ac:dyDescent="0.2">
      <c r="A2" s="118"/>
      <c r="B2" s="118"/>
      <c r="C2" s="118"/>
      <c r="D2" s="118"/>
      <c r="E2" s="118"/>
      <c r="F2" s="118"/>
      <c r="G2" s="118"/>
    </row>
    <row r="3" spans="1:7" ht="14.25" x14ac:dyDescent="0.2">
      <c r="A3" s="118"/>
      <c r="B3" s="118"/>
      <c r="C3" s="118"/>
      <c r="D3" s="118"/>
      <c r="E3" s="118"/>
      <c r="F3" s="118"/>
      <c r="G3" s="138" t="s">
        <v>363</v>
      </c>
    </row>
    <row r="4" spans="1:7" x14ac:dyDescent="0.2">
      <c r="A4" s="118"/>
      <c r="B4" s="118"/>
      <c r="C4" s="118"/>
      <c r="D4" s="118"/>
      <c r="E4" s="118"/>
      <c r="F4" s="118"/>
      <c r="G4" s="118"/>
    </row>
    <row r="5" spans="1:7" x14ac:dyDescent="0.2">
      <c r="A5" s="118"/>
      <c r="B5" s="118"/>
      <c r="C5" s="118"/>
      <c r="D5" s="118"/>
      <c r="E5" s="118"/>
      <c r="F5" s="118"/>
      <c r="G5" s="118"/>
    </row>
    <row r="6" spans="1:7" x14ac:dyDescent="0.2">
      <c r="A6" s="118"/>
      <c r="B6" s="118"/>
      <c r="C6" s="118"/>
      <c r="D6" s="118"/>
      <c r="E6" s="118"/>
      <c r="F6" s="118"/>
      <c r="G6" s="118"/>
    </row>
    <row r="7" spans="1:7" x14ac:dyDescent="0.2">
      <c r="A7" s="118"/>
      <c r="B7" s="118"/>
      <c r="C7" s="118"/>
      <c r="D7" s="139"/>
      <c r="E7" s="139" t="s">
        <v>45</v>
      </c>
      <c r="F7" s="139"/>
      <c r="G7" s="139"/>
    </row>
    <row r="8" spans="1:7" x14ac:dyDescent="0.2">
      <c r="A8" s="118"/>
      <c r="B8" s="118"/>
      <c r="C8" s="118"/>
      <c r="D8" s="139" t="s">
        <v>196</v>
      </c>
      <c r="E8" s="139"/>
      <c r="F8" s="139"/>
      <c r="G8" s="139"/>
    </row>
    <row r="9" spans="1:7" x14ac:dyDescent="0.2">
      <c r="A9" s="118"/>
      <c r="B9" s="118"/>
      <c r="C9" s="118"/>
      <c r="D9" s="139"/>
      <c r="E9" s="139" t="s">
        <v>47</v>
      </c>
      <c r="F9" s="139"/>
      <c r="G9" s="139"/>
    </row>
    <row r="10" spans="1:7" x14ac:dyDescent="0.2">
      <c r="A10" s="118"/>
      <c r="B10" s="118"/>
      <c r="C10" s="118"/>
      <c r="D10" s="118"/>
      <c r="E10" s="118"/>
      <c r="F10" s="118"/>
      <c r="G10" s="118"/>
    </row>
    <row r="11" spans="1:7" x14ac:dyDescent="0.2">
      <c r="A11" s="118"/>
      <c r="B11" s="118"/>
      <c r="C11" s="118"/>
      <c r="D11" s="118"/>
      <c r="E11" s="118"/>
      <c r="F11" s="118"/>
      <c r="G11" s="118"/>
    </row>
    <row r="12" spans="1:7" ht="15.75" x14ac:dyDescent="0.25">
      <c r="A12" s="118"/>
      <c r="B12" s="140"/>
      <c r="C12" s="140"/>
      <c r="D12" s="140"/>
      <c r="E12" s="140"/>
      <c r="F12" s="120"/>
      <c r="G12" s="118"/>
    </row>
    <row r="13" spans="1:7" ht="15" x14ac:dyDescent="0.25">
      <c r="A13" s="118"/>
      <c r="B13" s="145" t="s">
        <v>197</v>
      </c>
      <c r="C13" s="145"/>
      <c r="D13" s="145"/>
      <c r="E13" s="145"/>
      <c r="F13" s="145"/>
      <c r="G13" s="118"/>
    </row>
    <row r="14" spans="1:7" x14ac:dyDescent="0.2">
      <c r="A14" s="118"/>
      <c r="B14" s="118"/>
      <c r="C14" s="118"/>
      <c r="D14" s="118"/>
      <c r="E14" s="118"/>
      <c r="F14" s="118"/>
      <c r="G14" s="118"/>
    </row>
    <row r="15" spans="1:7" x14ac:dyDescent="0.2">
      <c r="A15" s="118"/>
      <c r="B15" s="118"/>
      <c r="C15" s="118"/>
      <c r="D15" s="118"/>
      <c r="E15" s="118"/>
      <c r="F15" s="118"/>
      <c r="G15" s="146" t="s">
        <v>50</v>
      </c>
    </row>
    <row r="16" spans="1:7" x14ac:dyDescent="0.2">
      <c r="A16" s="118" t="s">
        <v>411</v>
      </c>
      <c r="B16" s="118"/>
      <c r="C16" s="118"/>
      <c r="D16" s="118"/>
      <c r="E16" s="118" t="s">
        <v>51</v>
      </c>
      <c r="F16" s="118"/>
      <c r="G16" s="141">
        <v>710002</v>
      </c>
    </row>
    <row r="17" spans="1:7" x14ac:dyDescent="0.2">
      <c r="A17" s="118"/>
      <c r="B17" s="118"/>
      <c r="C17" s="118"/>
      <c r="D17" s="118"/>
      <c r="E17" s="118"/>
      <c r="F17" s="118"/>
      <c r="G17" s="147"/>
    </row>
    <row r="18" spans="1:7" x14ac:dyDescent="0.2">
      <c r="A18" s="118"/>
      <c r="B18" s="118"/>
      <c r="C18" s="118"/>
      <c r="D18" s="118"/>
      <c r="E18" s="118"/>
      <c r="F18" s="118"/>
      <c r="G18" s="118"/>
    </row>
    <row r="19" spans="1:7" ht="15.75" x14ac:dyDescent="0.25">
      <c r="A19" s="118" t="s">
        <v>370</v>
      </c>
      <c r="B19" s="118"/>
      <c r="C19" s="118"/>
      <c r="D19" s="118"/>
      <c r="E19" s="118"/>
      <c r="F19" s="118" t="s">
        <v>52</v>
      </c>
      <c r="G19" s="142">
        <v>405725</v>
      </c>
    </row>
    <row r="20" spans="1:7" x14ac:dyDescent="0.2">
      <c r="A20" s="118"/>
      <c r="B20" s="118"/>
      <c r="C20" s="118"/>
      <c r="D20" s="118"/>
      <c r="E20" s="118"/>
      <c r="F20" s="118"/>
      <c r="G20" s="118"/>
    </row>
    <row r="21" spans="1:7" x14ac:dyDescent="0.2">
      <c r="A21" s="118"/>
      <c r="B21" s="118"/>
      <c r="C21" s="118"/>
      <c r="D21" s="118"/>
      <c r="E21" s="118"/>
      <c r="F21" s="118"/>
      <c r="G21" s="118"/>
    </row>
    <row r="22" spans="1:7" x14ac:dyDescent="0.2">
      <c r="A22" s="118" t="s">
        <v>53</v>
      </c>
      <c r="B22" s="120" t="s">
        <v>198</v>
      </c>
      <c r="C22" s="120"/>
      <c r="D22" s="118"/>
      <c r="E22" s="118"/>
      <c r="F22" s="118" t="s">
        <v>54</v>
      </c>
      <c r="G22" s="141">
        <v>18143</v>
      </c>
    </row>
    <row r="23" spans="1:7" x14ac:dyDescent="0.2">
      <c r="A23" s="118"/>
      <c r="B23" s="118"/>
      <c r="C23" s="118"/>
      <c r="D23" s="118"/>
      <c r="E23" s="118"/>
      <c r="F23" s="118"/>
      <c r="G23" s="147"/>
    </row>
    <row r="24" spans="1:7" x14ac:dyDescent="0.2">
      <c r="A24" s="118"/>
      <c r="B24" s="118"/>
      <c r="C24" s="118"/>
      <c r="D24" s="118"/>
      <c r="E24" s="118"/>
      <c r="F24" s="118"/>
      <c r="G24" s="118"/>
    </row>
    <row r="25" spans="1:7" x14ac:dyDescent="0.2">
      <c r="A25" s="118" t="s">
        <v>367</v>
      </c>
      <c r="B25" s="118"/>
      <c r="C25" s="118"/>
      <c r="D25" s="118"/>
      <c r="E25" s="118"/>
      <c r="F25" s="118" t="s">
        <v>55</v>
      </c>
      <c r="G25" s="141">
        <v>11050</v>
      </c>
    </row>
    <row r="26" spans="1:7" x14ac:dyDescent="0.2">
      <c r="A26" s="118"/>
      <c r="B26" s="118"/>
      <c r="C26" s="118"/>
      <c r="D26" s="118"/>
      <c r="E26" s="118"/>
      <c r="F26" s="118"/>
      <c r="G26" s="147"/>
    </row>
    <row r="27" spans="1:7" x14ac:dyDescent="0.2">
      <c r="A27" s="118"/>
      <c r="B27" s="118"/>
      <c r="C27" s="118"/>
      <c r="D27" s="118"/>
      <c r="E27" s="118"/>
      <c r="F27" s="118"/>
      <c r="G27" s="118"/>
    </row>
    <row r="28" spans="1:7" x14ac:dyDescent="0.2">
      <c r="A28" s="118" t="s">
        <v>368</v>
      </c>
      <c r="B28" s="118"/>
      <c r="C28" s="118"/>
      <c r="D28" s="118"/>
      <c r="E28" s="118"/>
      <c r="F28" s="118" t="s">
        <v>56</v>
      </c>
      <c r="G28" s="141">
        <v>273</v>
      </c>
    </row>
    <row r="29" spans="1:7" x14ac:dyDescent="0.2">
      <c r="A29" s="118"/>
      <c r="B29" s="118"/>
      <c r="C29" s="118"/>
      <c r="D29" s="118"/>
      <c r="E29" s="118"/>
      <c r="F29" s="118"/>
      <c r="G29" s="147"/>
    </row>
    <row r="30" spans="1:7" x14ac:dyDescent="0.2">
      <c r="A30" s="118"/>
      <c r="B30" s="118"/>
      <c r="C30" s="118"/>
      <c r="D30" s="118"/>
      <c r="E30" s="118"/>
      <c r="F30" s="118"/>
      <c r="G30" s="118"/>
    </row>
    <row r="31" spans="1:7" x14ac:dyDescent="0.2">
      <c r="A31" s="118" t="s">
        <v>199</v>
      </c>
      <c r="B31" s="118"/>
      <c r="C31" s="118"/>
      <c r="D31" s="118"/>
      <c r="E31" s="118"/>
      <c r="F31" s="118" t="s">
        <v>58</v>
      </c>
      <c r="G31" s="141">
        <v>8254</v>
      </c>
    </row>
    <row r="32" spans="1:7" x14ac:dyDescent="0.2">
      <c r="A32" s="118"/>
      <c r="B32" s="118"/>
      <c r="C32" s="118"/>
      <c r="D32" s="118"/>
      <c r="E32" s="118"/>
      <c r="F32" s="118"/>
      <c r="G32" s="147"/>
    </row>
    <row r="33" spans="1:7" x14ac:dyDescent="0.2">
      <c r="A33" s="118"/>
      <c r="B33" s="118"/>
      <c r="C33" s="118"/>
      <c r="D33" s="118"/>
      <c r="E33" s="118"/>
      <c r="F33" s="118"/>
      <c r="G33" s="118"/>
    </row>
    <row r="34" spans="1:7" x14ac:dyDescent="0.2">
      <c r="A34" s="118" t="s">
        <v>59</v>
      </c>
      <c r="B34" s="118"/>
      <c r="C34" s="118"/>
      <c r="D34" s="118"/>
      <c r="E34" s="118"/>
      <c r="F34" s="118" t="s">
        <v>60</v>
      </c>
      <c r="G34" s="133">
        <v>201538312</v>
      </c>
    </row>
    <row r="35" spans="1:7" x14ac:dyDescent="0.2">
      <c r="A35" s="118"/>
      <c r="B35" s="118"/>
      <c r="C35" s="118"/>
      <c r="D35" s="118"/>
      <c r="E35" s="118"/>
      <c r="F35" s="118"/>
      <c r="G35" s="147"/>
    </row>
    <row r="36" spans="1:7" x14ac:dyDescent="0.2">
      <c r="A36" s="118"/>
      <c r="B36" s="118"/>
      <c r="C36" s="118"/>
      <c r="D36" s="118"/>
      <c r="E36" s="118"/>
      <c r="F36" s="118"/>
      <c r="G36" s="118"/>
    </row>
    <row r="37" spans="1:7" x14ac:dyDescent="0.2">
      <c r="A37" s="118" t="s">
        <v>61</v>
      </c>
      <c r="B37" s="118"/>
      <c r="C37" s="118"/>
      <c r="D37" s="118"/>
      <c r="E37" s="118"/>
      <c r="F37" s="118" t="s">
        <v>62</v>
      </c>
      <c r="G37" s="133">
        <v>1718401368</v>
      </c>
    </row>
    <row r="38" spans="1:7" x14ac:dyDescent="0.2">
      <c r="A38" s="118"/>
      <c r="B38" s="118"/>
      <c r="C38" s="118"/>
      <c r="D38" s="118"/>
      <c r="E38" s="118"/>
      <c r="F38" s="118"/>
      <c r="G38" s="147"/>
    </row>
    <row r="39" spans="1:7" x14ac:dyDescent="0.2">
      <c r="A39" s="118"/>
      <c r="B39" s="118"/>
      <c r="C39" s="118"/>
      <c r="D39" s="118"/>
      <c r="E39" s="118"/>
      <c r="F39" s="118"/>
      <c r="G39" s="118"/>
    </row>
    <row r="40" spans="1:7" x14ac:dyDescent="0.2">
      <c r="A40" s="118" t="s">
        <v>63</v>
      </c>
      <c r="B40" s="120" t="s">
        <v>371</v>
      </c>
      <c r="C40" s="120"/>
      <c r="D40" s="120"/>
      <c r="E40" s="118" t="s">
        <v>64</v>
      </c>
      <c r="F40" s="118"/>
      <c r="G40" s="148"/>
    </row>
    <row r="41" spans="1:7" x14ac:dyDescent="0.2">
      <c r="A41" s="118"/>
      <c r="B41" s="118"/>
      <c r="C41" s="118"/>
      <c r="D41" s="118"/>
      <c r="E41" s="118"/>
      <c r="F41" s="118"/>
      <c r="G41" s="147"/>
    </row>
    <row r="42" spans="1:7" x14ac:dyDescent="0.2">
      <c r="A42" s="118"/>
      <c r="B42" s="118"/>
      <c r="C42" s="118"/>
      <c r="D42" s="118"/>
      <c r="E42" s="118"/>
      <c r="F42" s="118"/>
      <c r="G42" s="118"/>
    </row>
    <row r="43" spans="1:7" x14ac:dyDescent="0.2">
      <c r="A43" s="118" t="s">
        <v>65</v>
      </c>
      <c r="B43" s="118"/>
      <c r="C43" s="118"/>
      <c r="D43" s="118"/>
      <c r="E43" s="118" t="s">
        <v>66</v>
      </c>
      <c r="F43" s="118"/>
      <c r="G43" s="148"/>
    </row>
    <row r="44" spans="1:7" x14ac:dyDescent="0.2">
      <c r="A44" s="118"/>
      <c r="B44" s="118"/>
      <c r="C44" s="118"/>
      <c r="D44" s="118"/>
      <c r="E44" s="118"/>
      <c r="F44" s="118"/>
      <c r="G44" s="147"/>
    </row>
    <row r="45" spans="1:7" x14ac:dyDescent="0.2">
      <c r="A45" s="118"/>
      <c r="B45" s="118"/>
      <c r="C45" s="118"/>
      <c r="D45" s="118"/>
      <c r="E45" s="118"/>
      <c r="F45" s="118"/>
      <c r="G45" s="118"/>
    </row>
    <row r="46" spans="1:7" x14ac:dyDescent="0.2">
      <c r="A46" s="118"/>
      <c r="B46" s="118"/>
      <c r="C46" s="118"/>
      <c r="D46" s="118"/>
      <c r="E46" s="118" t="s">
        <v>67</v>
      </c>
      <c r="F46" s="118"/>
      <c r="G46" s="148"/>
    </row>
    <row r="47" spans="1:7" x14ac:dyDescent="0.2">
      <c r="A47" s="118"/>
      <c r="B47" s="118"/>
      <c r="C47" s="118"/>
      <c r="D47" s="118"/>
      <c r="E47" s="118"/>
      <c r="F47" s="118"/>
      <c r="G47" s="147"/>
    </row>
    <row r="48" spans="1:7" x14ac:dyDescent="0.2">
      <c r="A48" s="118"/>
      <c r="B48" s="118"/>
      <c r="C48" s="118"/>
      <c r="D48" s="118"/>
      <c r="E48" s="118"/>
      <c r="F48" s="118"/>
      <c r="G48" s="118"/>
    </row>
    <row r="49" spans="1:7" x14ac:dyDescent="0.2">
      <c r="A49" s="118"/>
      <c r="B49" s="118"/>
      <c r="C49" s="118"/>
      <c r="D49" s="118"/>
      <c r="E49" s="118"/>
      <c r="F49" s="118"/>
      <c r="G49" s="118"/>
    </row>
    <row r="50" spans="1:7" x14ac:dyDescent="0.2">
      <c r="A50" s="118"/>
      <c r="B50" s="118"/>
      <c r="C50" s="118"/>
      <c r="D50" s="118"/>
      <c r="E50" s="118"/>
      <c r="F50" s="118"/>
      <c r="G50" s="118"/>
    </row>
    <row r="51" spans="1:7" x14ac:dyDescent="0.2">
      <c r="A51" s="118"/>
      <c r="B51" s="118"/>
      <c r="C51" s="118"/>
      <c r="D51" s="118"/>
      <c r="E51" s="118"/>
      <c r="F51" s="118"/>
      <c r="G51" s="118"/>
    </row>
    <row r="52" spans="1:7" x14ac:dyDescent="0.2">
      <c r="A52" s="118"/>
      <c r="B52" s="118"/>
      <c r="C52" s="118"/>
      <c r="D52" s="118"/>
      <c r="E52" s="118"/>
      <c r="F52" s="118"/>
      <c r="G52" s="118"/>
    </row>
    <row r="53" spans="1:7" x14ac:dyDescent="0.2">
      <c r="A53" s="118"/>
      <c r="B53" s="118"/>
      <c r="C53" s="118"/>
      <c r="D53" s="118"/>
      <c r="E53" s="118"/>
      <c r="F53" s="118"/>
      <c r="G53" s="118"/>
    </row>
    <row r="54" spans="1:7" x14ac:dyDescent="0.2">
      <c r="A54" s="118"/>
      <c r="B54" s="118"/>
      <c r="C54" s="118"/>
      <c r="D54" s="118"/>
      <c r="E54" s="118"/>
      <c r="F54" s="118"/>
      <c r="G54" s="118"/>
    </row>
    <row r="55" spans="1:7" x14ac:dyDescent="0.2">
      <c r="A55" s="118"/>
      <c r="B55" s="118"/>
      <c r="C55" s="118"/>
      <c r="D55" s="118"/>
      <c r="E55" s="118"/>
      <c r="F55" s="118"/>
      <c r="G55" s="118"/>
    </row>
    <row r="56" spans="1:7" x14ac:dyDescent="0.2">
      <c r="A56" s="118"/>
      <c r="B56" s="118"/>
      <c r="C56" s="118"/>
      <c r="D56" s="118"/>
      <c r="E56" s="118"/>
      <c r="F56" s="118"/>
      <c r="G56" s="118"/>
    </row>
    <row r="57" spans="1:7" x14ac:dyDescent="0.2">
      <c r="A57" s="118"/>
      <c r="B57" s="118"/>
      <c r="C57" s="118"/>
      <c r="D57" s="118"/>
      <c r="E57" s="118"/>
      <c r="F57" s="118"/>
      <c r="G57" s="118"/>
    </row>
    <row r="58" spans="1:7" x14ac:dyDescent="0.2">
      <c r="A58" s="118"/>
      <c r="B58" s="118"/>
      <c r="C58" s="118"/>
      <c r="D58" s="118"/>
      <c r="E58" s="118"/>
      <c r="F58" s="118"/>
      <c r="G58" s="118"/>
    </row>
    <row r="59" spans="1:7" x14ac:dyDescent="0.2">
      <c r="A59" s="118"/>
      <c r="B59" s="118"/>
      <c r="C59" s="118"/>
      <c r="D59" s="118"/>
      <c r="E59" s="118"/>
      <c r="F59" s="118"/>
      <c r="G59" s="118"/>
    </row>
    <row r="60" spans="1:7" x14ac:dyDescent="0.2">
      <c r="A60" s="118"/>
      <c r="B60" s="118"/>
      <c r="C60" s="118"/>
      <c r="D60" s="118"/>
      <c r="E60" s="118"/>
      <c r="F60" s="118"/>
      <c r="G60" s="118"/>
    </row>
    <row r="61" spans="1:7" x14ac:dyDescent="0.2">
      <c r="A61" s="118"/>
      <c r="B61" s="118"/>
      <c r="C61" s="118"/>
      <c r="D61" s="118"/>
      <c r="E61" s="118"/>
      <c r="F61" s="118"/>
      <c r="G61" s="118"/>
    </row>
    <row r="62" spans="1:7" x14ac:dyDescent="0.2">
      <c r="A62" s="118"/>
      <c r="B62" s="118"/>
      <c r="C62" s="118"/>
      <c r="D62" s="118"/>
      <c r="E62" s="118"/>
      <c r="F62" s="118"/>
      <c r="G62" s="118"/>
    </row>
    <row r="63" spans="1:7" x14ac:dyDescent="0.2">
      <c r="A63" s="118"/>
      <c r="B63" s="118"/>
      <c r="C63" s="118"/>
      <c r="D63" s="118"/>
      <c r="E63" s="118"/>
      <c r="F63" s="118"/>
      <c r="G63" s="118"/>
    </row>
    <row r="64" spans="1:7" x14ac:dyDescent="0.2">
      <c r="A64" s="118"/>
      <c r="B64" s="118"/>
      <c r="C64" s="118"/>
      <c r="D64" s="118"/>
      <c r="E64" s="118"/>
      <c r="F64" s="118"/>
      <c r="G64" s="118"/>
    </row>
    <row r="65" spans="1:7" x14ac:dyDescent="0.2">
      <c r="A65" s="118"/>
      <c r="B65" s="118"/>
      <c r="C65" s="118"/>
      <c r="D65" s="118"/>
      <c r="E65" s="118"/>
      <c r="F65" s="118"/>
      <c r="G65" s="118"/>
    </row>
    <row r="66" spans="1:7" x14ac:dyDescent="0.2">
      <c r="A66" s="118"/>
      <c r="B66" s="118"/>
      <c r="C66" s="118"/>
      <c r="D66" s="118"/>
      <c r="E66" s="118"/>
      <c r="F66" s="118"/>
      <c r="G66" s="118"/>
    </row>
    <row r="67" spans="1:7" x14ac:dyDescent="0.2">
      <c r="A67" s="118"/>
      <c r="B67" s="118"/>
      <c r="C67" s="118"/>
      <c r="D67" s="118"/>
      <c r="E67" s="118"/>
      <c r="F67" s="118"/>
      <c r="G67" s="118"/>
    </row>
    <row r="68" spans="1:7" x14ac:dyDescent="0.2">
      <c r="A68" s="118"/>
      <c r="B68" s="118"/>
      <c r="C68" s="118"/>
      <c r="D68" s="118"/>
      <c r="E68" s="118"/>
      <c r="F68" s="118"/>
      <c r="G68" s="118"/>
    </row>
    <row r="69" spans="1:7" x14ac:dyDescent="0.2">
      <c r="A69" s="118"/>
      <c r="B69" s="118"/>
      <c r="C69" s="118"/>
      <c r="D69" s="118"/>
      <c r="E69" s="118"/>
      <c r="F69" s="118"/>
      <c r="G69" s="118"/>
    </row>
    <row r="70" spans="1:7" x14ac:dyDescent="0.2">
      <c r="A70" s="118"/>
      <c r="B70" s="118"/>
      <c r="C70" s="118"/>
      <c r="D70" s="118"/>
      <c r="E70" s="118"/>
      <c r="F70" s="118"/>
      <c r="G70" s="118"/>
    </row>
    <row r="71" spans="1:7" x14ac:dyDescent="0.2">
      <c r="A71" s="118"/>
      <c r="B71" s="118"/>
      <c r="C71" s="118"/>
      <c r="D71" s="118"/>
      <c r="E71" s="118"/>
      <c r="F71" s="118"/>
      <c r="G71" s="118"/>
    </row>
    <row r="72" spans="1:7" x14ac:dyDescent="0.2">
      <c r="A72" s="118"/>
      <c r="B72" s="118"/>
      <c r="C72" s="118"/>
      <c r="D72" s="118"/>
      <c r="E72" s="118"/>
      <c r="F72" s="118"/>
      <c r="G72" s="118"/>
    </row>
    <row r="73" spans="1:7" x14ac:dyDescent="0.2">
      <c r="A73" s="118"/>
      <c r="B73" s="118"/>
      <c r="C73" s="118"/>
      <c r="D73" s="118"/>
      <c r="E73" s="118"/>
      <c r="F73" s="118"/>
      <c r="G73" s="118"/>
    </row>
    <row r="74" spans="1:7" x14ac:dyDescent="0.2">
      <c r="A74" s="118"/>
      <c r="B74" s="118"/>
      <c r="C74" s="118"/>
      <c r="D74" s="118"/>
      <c r="E74" s="118"/>
      <c r="F74" s="118"/>
      <c r="G74" s="118"/>
    </row>
    <row r="75" spans="1:7" x14ac:dyDescent="0.2">
      <c r="A75" s="118"/>
      <c r="B75" s="118"/>
      <c r="C75" s="118"/>
      <c r="D75" s="118"/>
      <c r="E75" s="118"/>
      <c r="F75" s="118"/>
      <c r="G75" s="118"/>
    </row>
    <row r="76" spans="1:7" x14ac:dyDescent="0.2">
      <c r="A76" s="118"/>
      <c r="B76" s="118"/>
      <c r="C76" s="118"/>
      <c r="D76" s="118"/>
      <c r="E76" s="118"/>
      <c r="F76" s="118"/>
      <c r="G76" s="118"/>
    </row>
    <row r="77" spans="1:7" x14ac:dyDescent="0.2">
      <c r="A77" s="118"/>
      <c r="B77" s="118"/>
      <c r="C77" s="118"/>
      <c r="D77" s="118"/>
      <c r="E77" s="118"/>
      <c r="F77" s="118"/>
      <c r="G77" s="118"/>
    </row>
    <row r="78" spans="1:7" x14ac:dyDescent="0.2">
      <c r="A78" s="118"/>
      <c r="B78" s="118"/>
      <c r="C78" s="118"/>
      <c r="D78" s="118"/>
      <c r="E78" s="118"/>
      <c r="F78" s="118"/>
      <c r="G78" s="118"/>
    </row>
    <row r="79" spans="1:7" x14ac:dyDescent="0.2">
      <c r="A79" s="118"/>
      <c r="B79" s="118"/>
      <c r="C79" s="118"/>
      <c r="D79" s="118"/>
      <c r="E79" s="118"/>
      <c r="F79" s="118"/>
      <c r="G79" s="118"/>
    </row>
    <row r="80" spans="1:7" x14ac:dyDescent="0.2">
      <c r="A80" s="118"/>
      <c r="B80" s="118"/>
      <c r="C80" s="118"/>
      <c r="D80" s="118"/>
      <c r="E80" s="118"/>
      <c r="F80" s="118"/>
      <c r="G80" s="118"/>
    </row>
    <row r="81" spans="1:7" x14ac:dyDescent="0.2">
      <c r="A81" s="118"/>
      <c r="B81" s="118"/>
      <c r="C81" s="118"/>
      <c r="D81" s="118"/>
      <c r="E81" s="118"/>
      <c r="F81" s="118"/>
      <c r="G81" s="118"/>
    </row>
    <row r="82" spans="1:7" x14ac:dyDescent="0.2">
      <c r="A82" s="118"/>
      <c r="B82" s="118"/>
      <c r="C82" s="118"/>
      <c r="D82" s="118"/>
      <c r="E82" s="118"/>
      <c r="F82" s="118"/>
      <c r="G82" s="118"/>
    </row>
    <row r="83" spans="1:7" x14ac:dyDescent="0.2">
      <c r="A83" s="118"/>
      <c r="B83" s="118"/>
      <c r="C83" s="118"/>
      <c r="D83" s="118"/>
      <c r="E83" s="118"/>
      <c r="F83" s="118"/>
      <c r="G83" s="118"/>
    </row>
    <row r="84" spans="1:7" x14ac:dyDescent="0.2">
      <c r="A84" s="118"/>
      <c r="B84" s="118"/>
      <c r="C84" s="118"/>
      <c r="D84" s="118"/>
      <c r="E84" s="118"/>
      <c r="F84" s="118"/>
      <c r="G84" s="118"/>
    </row>
    <row r="85" spans="1:7" x14ac:dyDescent="0.2">
      <c r="A85" s="118"/>
      <c r="B85" s="118"/>
      <c r="C85" s="118"/>
      <c r="D85" s="118"/>
      <c r="E85" s="118"/>
      <c r="F85" s="118"/>
      <c r="G85" s="118"/>
    </row>
    <row r="86" spans="1:7" x14ac:dyDescent="0.2">
      <c r="A86" s="118"/>
      <c r="B86" s="118"/>
      <c r="C86" s="118"/>
      <c r="D86" s="118"/>
      <c r="E86" s="118"/>
      <c r="F86" s="118"/>
      <c r="G86" s="118"/>
    </row>
    <row r="87" spans="1:7" x14ac:dyDescent="0.2">
      <c r="A87" s="118"/>
      <c r="B87" s="118"/>
      <c r="C87" s="118"/>
      <c r="D87" s="118"/>
      <c r="E87" s="118"/>
      <c r="F87" s="118"/>
      <c r="G87" s="118"/>
    </row>
    <row r="88" spans="1:7" x14ac:dyDescent="0.2">
      <c r="A88" s="118"/>
      <c r="B88" s="118"/>
      <c r="C88" s="118"/>
      <c r="D88" s="118"/>
      <c r="E88" s="118"/>
      <c r="F88" s="118"/>
      <c r="G88" s="118"/>
    </row>
    <row r="89" spans="1:7" x14ac:dyDescent="0.2">
      <c r="A89" s="118"/>
      <c r="B89" s="118"/>
      <c r="C89" s="118"/>
      <c r="D89" s="118"/>
      <c r="E89" s="118"/>
      <c r="F89" s="118"/>
      <c r="G89" s="118"/>
    </row>
    <row r="90" spans="1:7" x14ac:dyDescent="0.2">
      <c r="A90" s="118"/>
      <c r="B90" s="118"/>
      <c r="C90" s="118"/>
      <c r="D90" s="118"/>
      <c r="E90" s="118"/>
      <c r="F90" s="118"/>
      <c r="G90" s="118"/>
    </row>
    <row r="91" spans="1:7" x14ac:dyDescent="0.2">
      <c r="A91" s="118"/>
      <c r="B91" s="118"/>
      <c r="C91" s="118"/>
      <c r="D91" s="118"/>
      <c r="E91" s="118"/>
      <c r="F91" s="118"/>
      <c r="G91" s="118"/>
    </row>
    <row r="92" spans="1:7" x14ac:dyDescent="0.2">
      <c r="A92" s="118"/>
      <c r="B92" s="118"/>
      <c r="C92" s="118"/>
      <c r="D92" s="118"/>
      <c r="E92" s="118"/>
      <c r="F92" s="118"/>
      <c r="G92" s="118"/>
    </row>
    <row r="93" spans="1:7" x14ac:dyDescent="0.2">
      <c r="A93" s="118"/>
      <c r="B93" s="118"/>
      <c r="C93" s="118"/>
      <c r="D93" s="118"/>
      <c r="E93" s="118"/>
      <c r="F93" s="118"/>
      <c r="G93" s="118"/>
    </row>
    <row r="94" spans="1:7" x14ac:dyDescent="0.2">
      <c r="A94" s="118"/>
      <c r="B94" s="118"/>
      <c r="C94" s="118"/>
      <c r="D94" s="118"/>
      <c r="E94" s="118"/>
      <c r="F94" s="118"/>
      <c r="G94" s="118"/>
    </row>
    <row r="95" spans="1:7" x14ac:dyDescent="0.2">
      <c r="A95" s="118"/>
      <c r="B95" s="118"/>
      <c r="C95" s="118"/>
      <c r="D95" s="118"/>
      <c r="E95" s="118"/>
      <c r="F95" s="118"/>
      <c r="G95" s="118"/>
    </row>
    <row r="96" spans="1:7" x14ac:dyDescent="0.2">
      <c r="A96" s="118"/>
      <c r="B96" s="118"/>
      <c r="C96" s="118"/>
      <c r="D96" s="118"/>
      <c r="E96" s="118"/>
      <c r="F96" s="118"/>
      <c r="G96" s="118"/>
    </row>
    <row r="97" spans="1:7" x14ac:dyDescent="0.2">
      <c r="A97" s="118"/>
      <c r="B97" s="118"/>
      <c r="C97" s="118"/>
      <c r="D97" s="118"/>
      <c r="E97" s="118"/>
      <c r="F97" s="118"/>
      <c r="G97" s="118"/>
    </row>
    <row r="98" spans="1:7" x14ac:dyDescent="0.2">
      <c r="A98" s="118"/>
      <c r="B98" s="118"/>
      <c r="C98" s="118"/>
      <c r="D98" s="118"/>
      <c r="E98" s="118"/>
      <c r="F98" s="118"/>
      <c r="G98" s="118"/>
    </row>
    <row r="99" spans="1:7" x14ac:dyDescent="0.2">
      <c r="A99" s="118"/>
      <c r="B99" s="118"/>
      <c r="C99" s="118"/>
      <c r="D99" s="118"/>
      <c r="E99" s="118"/>
      <c r="F99" s="118"/>
      <c r="G99" s="118"/>
    </row>
    <row r="100" spans="1:7" x14ac:dyDescent="0.2">
      <c r="A100" s="118"/>
      <c r="B100" s="118"/>
      <c r="C100" s="118"/>
      <c r="D100" s="118"/>
      <c r="E100" s="118"/>
      <c r="F100" s="118"/>
      <c r="G100" s="118"/>
    </row>
    <row r="101" spans="1:7" x14ac:dyDescent="0.2">
      <c r="A101" s="118"/>
      <c r="B101" s="118"/>
      <c r="C101" s="118"/>
      <c r="D101" s="118"/>
      <c r="E101" s="118"/>
      <c r="F101" s="118"/>
      <c r="G101" s="118"/>
    </row>
    <row r="102" spans="1:7" x14ac:dyDescent="0.2">
      <c r="A102" s="118"/>
      <c r="B102" s="118"/>
      <c r="C102" s="118"/>
      <c r="D102" s="118"/>
      <c r="E102" s="118"/>
      <c r="F102" s="118"/>
      <c r="G102" s="118"/>
    </row>
    <row r="103" spans="1:7" x14ac:dyDescent="0.2">
      <c r="A103" s="118"/>
      <c r="B103" s="118"/>
      <c r="C103" s="118"/>
      <c r="D103" s="118"/>
      <c r="E103" s="118"/>
      <c r="F103" s="118"/>
      <c r="G103" s="118"/>
    </row>
    <row r="104" spans="1:7" x14ac:dyDescent="0.2">
      <c r="A104" s="118"/>
      <c r="B104" s="118"/>
      <c r="C104" s="118"/>
      <c r="D104" s="118"/>
      <c r="E104" s="118"/>
      <c r="F104" s="118"/>
      <c r="G104" s="118"/>
    </row>
    <row r="105" spans="1:7" x14ac:dyDescent="0.2">
      <c r="A105" s="118"/>
      <c r="B105" s="118"/>
      <c r="C105" s="118"/>
      <c r="D105" s="118"/>
      <c r="E105" s="118"/>
      <c r="F105" s="118"/>
      <c r="G105" s="118"/>
    </row>
    <row r="106" spans="1:7" x14ac:dyDescent="0.2">
      <c r="A106" s="118"/>
      <c r="B106" s="118"/>
      <c r="C106" s="118"/>
      <c r="D106" s="118"/>
      <c r="E106" s="118"/>
      <c r="F106" s="118"/>
      <c r="G106" s="118"/>
    </row>
    <row r="107" spans="1:7" x14ac:dyDescent="0.2">
      <c r="A107" s="118"/>
      <c r="B107" s="118"/>
      <c r="C107" s="118"/>
      <c r="D107" s="118"/>
      <c r="E107" s="118"/>
      <c r="F107" s="118"/>
      <c r="G107" s="118"/>
    </row>
    <row r="108" spans="1:7" x14ac:dyDescent="0.2">
      <c r="A108" s="118"/>
      <c r="B108" s="118"/>
      <c r="C108" s="118"/>
      <c r="D108" s="118"/>
      <c r="E108" s="118"/>
      <c r="F108" s="118"/>
      <c r="G108" s="118"/>
    </row>
    <row r="109" spans="1:7" x14ac:dyDescent="0.2">
      <c r="A109" s="118"/>
      <c r="B109" s="118"/>
      <c r="C109" s="118"/>
      <c r="D109" s="118"/>
      <c r="E109" s="118"/>
      <c r="F109" s="118"/>
      <c r="G109" s="118"/>
    </row>
    <row r="110" spans="1:7" x14ac:dyDescent="0.2">
      <c r="A110" s="118"/>
      <c r="B110" s="118"/>
      <c r="C110" s="118"/>
      <c r="D110" s="118"/>
      <c r="E110" s="118"/>
      <c r="F110" s="118"/>
      <c r="G110" s="118"/>
    </row>
    <row r="111" spans="1:7" x14ac:dyDescent="0.2">
      <c r="A111" s="118"/>
      <c r="B111" s="118"/>
      <c r="C111" s="118"/>
      <c r="D111" s="118"/>
      <c r="E111" s="118"/>
      <c r="F111" s="118"/>
      <c r="G111" s="118"/>
    </row>
    <row r="112" spans="1:7" x14ac:dyDescent="0.2">
      <c r="A112" s="118"/>
      <c r="B112" s="118"/>
      <c r="C112" s="118"/>
      <c r="D112" s="118"/>
      <c r="E112" s="118"/>
      <c r="F112" s="118"/>
      <c r="G112" s="118"/>
    </row>
    <row r="113" spans="1:7" x14ac:dyDescent="0.2">
      <c r="A113" s="118"/>
      <c r="B113" s="118"/>
      <c r="C113" s="118"/>
      <c r="D113" s="118"/>
      <c r="E113" s="118"/>
      <c r="F113" s="118"/>
      <c r="G113" s="118"/>
    </row>
    <row r="114" spans="1:7" x14ac:dyDescent="0.2">
      <c r="A114" s="118"/>
      <c r="B114" s="118"/>
      <c r="C114" s="118"/>
      <c r="D114" s="118"/>
      <c r="E114" s="118"/>
      <c r="F114" s="118"/>
      <c r="G114" s="118"/>
    </row>
    <row r="115" spans="1:7" x14ac:dyDescent="0.2">
      <c r="A115" s="118"/>
      <c r="B115" s="118"/>
      <c r="C115" s="118"/>
      <c r="D115" s="118"/>
      <c r="E115" s="118"/>
      <c r="F115" s="118"/>
      <c r="G115" s="118"/>
    </row>
    <row r="116" spans="1:7" x14ac:dyDescent="0.2">
      <c r="A116" s="118"/>
      <c r="B116" s="118"/>
      <c r="C116" s="118"/>
      <c r="D116" s="118"/>
      <c r="E116" s="118"/>
      <c r="F116" s="118"/>
      <c r="G116" s="118"/>
    </row>
    <row r="117" spans="1:7" x14ac:dyDescent="0.2">
      <c r="A117" s="118"/>
      <c r="B117" s="118"/>
      <c r="C117" s="118"/>
      <c r="D117" s="118"/>
      <c r="E117" s="118"/>
      <c r="F117" s="118"/>
      <c r="G117" s="118"/>
    </row>
    <row r="118" spans="1:7" x14ac:dyDescent="0.2">
      <c r="A118" s="118"/>
      <c r="B118" s="118"/>
      <c r="C118" s="118"/>
      <c r="D118" s="118"/>
      <c r="E118" s="118"/>
      <c r="F118" s="118"/>
      <c r="G118" s="118"/>
    </row>
    <row r="119" spans="1:7" x14ac:dyDescent="0.2">
      <c r="A119" s="118"/>
      <c r="B119" s="118"/>
      <c r="C119" s="118"/>
      <c r="D119" s="118"/>
      <c r="E119" s="118"/>
      <c r="F119" s="118"/>
      <c r="G119" s="118"/>
    </row>
    <row r="120" spans="1:7" x14ac:dyDescent="0.2">
      <c r="A120" s="118"/>
      <c r="B120" s="118"/>
      <c r="C120" s="118"/>
      <c r="D120" s="118"/>
      <c r="E120" s="118"/>
      <c r="F120" s="118"/>
      <c r="G120" s="118"/>
    </row>
    <row r="121" spans="1:7" x14ac:dyDescent="0.2">
      <c r="A121" s="118"/>
      <c r="B121" s="118"/>
      <c r="C121" s="118"/>
      <c r="D121" s="118"/>
      <c r="E121" s="118"/>
      <c r="F121" s="118"/>
      <c r="G121" s="118"/>
    </row>
    <row r="122" spans="1:7" x14ac:dyDescent="0.2">
      <c r="A122" s="118"/>
      <c r="B122" s="118"/>
      <c r="C122" s="118"/>
      <c r="D122" s="118"/>
      <c r="E122" s="118"/>
      <c r="F122" s="118"/>
      <c r="G122" s="118"/>
    </row>
    <row r="123" spans="1:7" x14ac:dyDescent="0.2">
      <c r="A123" s="118"/>
      <c r="B123" s="118"/>
      <c r="C123" s="118"/>
      <c r="D123" s="118"/>
      <c r="E123" s="118"/>
      <c r="F123" s="118"/>
      <c r="G123" s="118"/>
    </row>
    <row r="124" spans="1:7" x14ac:dyDescent="0.2">
      <c r="A124" s="118"/>
      <c r="B124" s="118"/>
      <c r="C124" s="118"/>
      <c r="D124" s="118"/>
      <c r="E124" s="118"/>
      <c r="F124" s="118"/>
      <c r="G124" s="118"/>
    </row>
    <row r="125" spans="1:7" x14ac:dyDescent="0.2">
      <c r="A125" s="118"/>
      <c r="B125" s="118"/>
      <c r="C125" s="118"/>
      <c r="D125" s="118"/>
      <c r="E125" s="118"/>
      <c r="F125" s="118"/>
      <c r="G125" s="118"/>
    </row>
    <row r="126" spans="1:7" x14ac:dyDescent="0.2">
      <c r="A126" s="118"/>
      <c r="B126" s="118"/>
      <c r="C126" s="118"/>
      <c r="D126" s="118"/>
      <c r="E126" s="118"/>
      <c r="F126" s="118"/>
      <c r="G126" s="118"/>
    </row>
    <row r="127" spans="1:7" x14ac:dyDescent="0.2">
      <c r="A127" s="118"/>
      <c r="B127" s="118"/>
      <c r="C127" s="118"/>
      <c r="D127" s="118"/>
      <c r="E127" s="118"/>
      <c r="F127" s="118"/>
      <c r="G127" s="118"/>
    </row>
    <row r="128" spans="1:7" x14ac:dyDescent="0.2">
      <c r="A128" s="118"/>
      <c r="B128" s="118"/>
      <c r="C128" s="118"/>
      <c r="D128" s="118"/>
      <c r="E128" s="118"/>
      <c r="F128" s="118"/>
      <c r="G128" s="118"/>
    </row>
    <row r="129" spans="1:7" x14ac:dyDescent="0.2">
      <c r="A129" s="118"/>
      <c r="B129" s="118"/>
      <c r="C129" s="118"/>
      <c r="D129" s="118"/>
      <c r="E129" s="118"/>
      <c r="F129" s="118"/>
      <c r="G129" s="118"/>
    </row>
    <row r="130" spans="1:7" x14ac:dyDescent="0.2">
      <c r="A130" s="118"/>
      <c r="B130" s="118"/>
      <c r="C130" s="118"/>
      <c r="D130" s="118"/>
      <c r="E130" s="118"/>
      <c r="F130" s="118"/>
      <c r="G130" s="118"/>
    </row>
    <row r="131" spans="1:7" x14ac:dyDescent="0.2">
      <c r="A131" s="118"/>
      <c r="B131" s="118"/>
      <c r="C131" s="118"/>
      <c r="D131" s="118"/>
      <c r="E131" s="118"/>
      <c r="F131" s="118"/>
      <c r="G131" s="118"/>
    </row>
    <row r="132" spans="1:7" x14ac:dyDescent="0.2">
      <c r="A132" s="118"/>
      <c r="B132" s="118"/>
      <c r="C132" s="118"/>
      <c r="D132" s="118"/>
      <c r="E132" s="118"/>
      <c r="F132" s="118"/>
      <c r="G132" s="118"/>
    </row>
    <row r="133" spans="1:7" x14ac:dyDescent="0.2">
      <c r="A133" s="118"/>
      <c r="B133" s="118"/>
      <c r="C133" s="118"/>
      <c r="D133" s="118"/>
      <c r="E133" s="118"/>
      <c r="F133" s="118"/>
      <c r="G133" s="118"/>
    </row>
    <row r="134" spans="1:7" x14ac:dyDescent="0.2">
      <c r="A134" s="118"/>
      <c r="B134" s="118"/>
      <c r="C134" s="118"/>
      <c r="D134" s="118"/>
      <c r="E134" s="118"/>
      <c r="F134" s="118"/>
      <c r="G134" s="118"/>
    </row>
    <row r="135" spans="1:7" x14ac:dyDescent="0.2">
      <c r="A135" s="118"/>
      <c r="B135" s="118"/>
      <c r="C135" s="118"/>
      <c r="D135" s="118"/>
      <c r="E135" s="118"/>
      <c r="F135" s="118"/>
      <c r="G135" s="118"/>
    </row>
    <row r="136" spans="1:7" x14ac:dyDescent="0.2">
      <c r="A136" s="118"/>
      <c r="B136" s="118"/>
      <c r="C136" s="118"/>
      <c r="D136" s="118"/>
      <c r="E136" s="118"/>
      <c r="F136" s="118"/>
      <c r="G136" s="118"/>
    </row>
    <row r="137" spans="1:7" x14ac:dyDescent="0.2">
      <c r="A137" s="118"/>
      <c r="B137" s="118"/>
      <c r="C137" s="118"/>
      <c r="D137" s="118"/>
      <c r="E137" s="118"/>
      <c r="F137" s="118"/>
      <c r="G137" s="118"/>
    </row>
    <row r="138" spans="1:7" x14ac:dyDescent="0.2">
      <c r="A138" s="118"/>
      <c r="B138" s="118"/>
      <c r="C138" s="118"/>
      <c r="D138" s="118"/>
      <c r="E138" s="118"/>
      <c r="F138" s="118"/>
      <c r="G138" s="118"/>
    </row>
    <row r="139" spans="1:7" x14ac:dyDescent="0.2">
      <c r="A139" s="118"/>
      <c r="B139" s="118"/>
      <c r="C139" s="118"/>
      <c r="D139" s="118"/>
      <c r="E139" s="118"/>
      <c r="F139" s="118"/>
      <c r="G139" s="118"/>
    </row>
    <row r="140" spans="1:7" x14ac:dyDescent="0.2">
      <c r="A140" s="118"/>
      <c r="B140" s="118"/>
      <c r="C140" s="118"/>
      <c r="D140" s="118"/>
      <c r="E140" s="118"/>
      <c r="F140" s="118"/>
      <c r="G140" s="118"/>
    </row>
    <row r="141" spans="1:7" x14ac:dyDescent="0.2">
      <c r="A141" s="118"/>
      <c r="B141" s="118"/>
      <c r="C141" s="118"/>
      <c r="D141" s="118"/>
      <c r="E141" s="118"/>
      <c r="F141" s="118"/>
      <c r="G141" s="118"/>
    </row>
    <row r="142" spans="1:7" x14ac:dyDescent="0.2">
      <c r="A142" s="118"/>
      <c r="B142" s="118"/>
      <c r="C142" s="118"/>
      <c r="D142" s="118"/>
      <c r="E142" s="118"/>
      <c r="F142" s="118"/>
      <c r="G142" s="118"/>
    </row>
    <row r="143" spans="1:7" x14ac:dyDescent="0.2">
      <c r="A143" s="118"/>
      <c r="B143" s="118"/>
      <c r="C143" s="118"/>
      <c r="D143" s="118"/>
      <c r="E143" s="118"/>
      <c r="F143" s="118"/>
      <c r="G143" s="118"/>
    </row>
    <row r="144" spans="1:7" x14ac:dyDescent="0.2">
      <c r="A144" s="118"/>
      <c r="B144" s="118"/>
      <c r="C144" s="118"/>
      <c r="D144" s="118"/>
      <c r="E144" s="118"/>
      <c r="F144" s="118"/>
      <c r="G144" s="118"/>
    </row>
    <row r="145" spans="1:7" x14ac:dyDescent="0.2">
      <c r="A145" s="118"/>
      <c r="B145" s="118"/>
      <c r="C145" s="118"/>
      <c r="D145" s="118"/>
      <c r="E145" s="118"/>
      <c r="F145" s="118"/>
      <c r="G145" s="118"/>
    </row>
    <row r="146" spans="1:7" x14ac:dyDescent="0.2">
      <c r="A146" s="118"/>
      <c r="B146" s="118"/>
      <c r="C146" s="118"/>
      <c r="D146" s="118"/>
      <c r="E146" s="118"/>
      <c r="F146" s="118"/>
      <c r="G146" s="118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F18" sqref="F18"/>
    </sheetView>
  </sheetViews>
  <sheetFormatPr defaultRowHeight="12.75" x14ac:dyDescent="0.2"/>
  <cols>
    <col min="1" max="1" width="40.28515625" customWidth="1"/>
    <col min="2" max="2" width="6" customWidth="1"/>
    <col min="3" max="3" width="10.42578125" customWidth="1"/>
    <col min="4" max="4" width="9.85546875" customWidth="1"/>
    <col min="5" max="5" width="10" customWidth="1"/>
    <col min="6" max="6" width="10.140625" customWidth="1"/>
  </cols>
  <sheetData>
    <row r="1" spans="1:6" ht="14.25" x14ac:dyDescent="0.2">
      <c r="E1" s="233" t="s">
        <v>362</v>
      </c>
      <c r="F1" s="233"/>
    </row>
    <row r="2" spans="1:6" ht="15" x14ac:dyDescent="0.25">
      <c r="A2" s="72" t="s">
        <v>200</v>
      </c>
    </row>
    <row r="3" spans="1:6" ht="15" x14ac:dyDescent="0.25">
      <c r="A3" s="72" t="s">
        <v>412</v>
      </c>
    </row>
    <row r="5" spans="1:6" x14ac:dyDescent="0.2">
      <c r="A5" s="49"/>
      <c r="B5" s="46"/>
      <c r="C5" s="73"/>
      <c r="D5" s="74"/>
      <c r="E5" s="73"/>
      <c r="F5" s="74"/>
    </row>
    <row r="6" spans="1:6" x14ac:dyDescent="0.2">
      <c r="A6" s="45"/>
      <c r="B6" s="53" t="s">
        <v>68</v>
      </c>
      <c r="C6" s="44" t="s">
        <v>201</v>
      </c>
      <c r="D6" s="75"/>
      <c r="E6" s="44" t="s">
        <v>202</v>
      </c>
      <c r="F6" s="75"/>
    </row>
    <row r="7" spans="1:6" x14ac:dyDescent="0.2">
      <c r="A7" s="45" t="s">
        <v>203</v>
      </c>
      <c r="B7" s="53" t="s">
        <v>72</v>
      </c>
      <c r="C7" s="45" t="s">
        <v>204</v>
      </c>
      <c r="D7" s="76"/>
      <c r="E7" s="45" t="s">
        <v>205</v>
      </c>
      <c r="F7" s="76"/>
    </row>
    <row r="8" spans="1:6" x14ac:dyDescent="0.2">
      <c r="A8" s="45"/>
      <c r="B8" s="45"/>
      <c r="C8" s="44" t="s">
        <v>206</v>
      </c>
      <c r="D8" s="44" t="s">
        <v>207</v>
      </c>
      <c r="E8" s="44" t="s">
        <v>206</v>
      </c>
      <c r="F8" s="52" t="s">
        <v>207</v>
      </c>
    </row>
    <row r="9" spans="1:6" x14ac:dyDescent="0.2">
      <c r="A9" s="77"/>
      <c r="B9" s="77"/>
      <c r="C9" s="77" t="s">
        <v>208</v>
      </c>
      <c r="D9" s="77" t="s">
        <v>209</v>
      </c>
      <c r="E9" s="77" t="s">
        <v>210</v>
      </c>
      <c r="F9" s="78" t="s">
        <v>209</v>
      </c>
    </row>
    <row r="10" spans="1:6" ht="14.25" customHeight="1" x14ac:dyDescent="0.25">
      <c r="A10" s="39" t="s">
        <v>211</v>
      </c>
      <c r="B10" s="79" t="s">
        <v>212</v>
      </c>
      <c r="C10" s="204">
        <v>30119822</v>
      </c>
      <c r="D10" s="204">
        <v>0</v>
      </c>
      <c r="E10" s="204">
        <v>36475318</v>
      </c>
      <c r="F10" s="204">
        <v>0</v>
      </c>
    </row>
    <row r="11" spans="1:6" ht="14.25" customHeight="1" x14ac:dyDescent="0.25">
      <c r="A11" s="39" t="s">
        <v>20</v>
      </c>
      <c r="B11" s="79" t="s">
        <v>213</v>
      </c>
      <c r="C11" s="204">
        <v>0</v>
      </c>
      <c r="D11" s="204">
        <v>4842122</v>
      </c>
      <c r="E11" s="204">
        <v>0</v>
      </c>
      <c r="F11" s="204">
        <v>5838889</v>
      </c>
    </row>
    <row r="12" spans="1:6" ht="14.25" customHeight="1" x14ac:dyDescent="0.25">
      <c r="A12" s="80" t="s">
        <v>214</v>
      </c>
      <c r="B12" s="81" t="s">
        <v>215</v>
      </c>
      <c r="C12" s="204">
        <v>0</v>
      </c>
      <c r="D12" s="204">
        <v>9972084</v>
      </c>
      <c r="E12" s="204">
        <v>0</v>
      </c>
      <c r="F12" s="204">
        <v>12397113</v>
      </c>
    </row>
    <row r="13" spans="1:6" ht="14.25" customHeight="1" x14ac:dyDescent="0.25">
      <c r="A13" s="80" t="s">
        <v>216</v>
      </c>
      <c r="B13" s="81" t="s">
        <v>217</v>
      </c>
      <c r="C13" s="204">
        <v>0</v>
      </c>
      <c r="D13" s="204">
        <v>0</v>
      </c>
      <c r="E13" s="204">
        <v>0</v>
      </c>
      <c r="F13" s="204">
        <v>0</v>
      </c>
    </row>
    <row r="14" spans="1:6" ht="14.25" customHeight="1" x14ac:dyDescent="0.25">
      <c r="A14" s="39" t="s">
        <v>218</v>
      </c>
      <c r="B14" s="79"/>
      <c r="C14" s="204">
        <v>0</v>
      </c>
      <c r="D14" s="204">
        <v>0</v>
      </c>
      <c r="E14" s="204">
        <v>0</v>
      </c>
      <c r="F14" s="204">
        <v>0</v>
      </c>
    </row>
    <row r="15" spans="1:6" s="14" customFormat="1" ht="18" customHeight="1" x14ac:dyDescent="0.2">
      <c r="A15" s="41" t="s">
        <v>219</v>
      </c>
      <c r="B15" s="82" t="s">
        <v>79</v>
      </c>
      <c r="C15" s="205">
        <f>C10-D11-D12</f>
        <v>15305616</v>
      </c>
      <c r="D15" s="205">
        <v>0</v>
      </c>
      <c r="E15" s="205">
        <f>E10-F11-F12</f>
        <v>18239316</v>
      </c>
      <c r="F15" s="205">
        <v>0</v>
      </c>
    </row>
    <row r="16" spans="1:6" ht="18" customHeight="1" x14ac:dyDescent="0.25">
      <c r="A16" s="39" t="s">
        <v>220</v>
      </c>
      <c r="B16" s="79" t="s">
        <v>86</v>
      </c>
      <c r="C16" s="204">
        <v>0</v>
      </c>
      <c r="D16" s="204">
        <v>12628110</v>
      </c>
      <c r="E16" s="204">
        <v>0</v>
      </c>
      <c r="F16" s="204">
        <v>15139499</v>
      </c>
    </row>
    <row r="17" spans="1:6" s="14" customFormat="1" ht="24.75" customHeight="1" x14ac:dyDescent="0.2">
      <c r="A17" s="155" t="s">
        <v>381</v>
      </c>
      <c r="B17" s="164" t="s">
        <v>382</v>
      </c>
      <c r="C17" s="206">
        <f>C15-D16</f>
        <v>2677506</v>
      </c>
      <c r="D17" s="206"/>
      <c r="E17" s="206">
        <f>E15-F16</f>
        <v>3099817</v>
      </c>
      <c r="F17" s="206"/>
    </row>
    <row r="18" spans="1:6" s="14" customFormat="1" ht="18" customHeight="1" x14ac:dyDescent="0.2">
      <c r="A18" s="41" t="s">
        <v>221</v>
      </c>
      <c r="B18" s="82" t="s">
        <v>94</v>
      </c>
      <c r="C18" s="207"/>
      <c r="D18" s="207">
        <f>SUM(D19:D22)</f>
        <v>2161418</v>
      </c>
      <c r="E18" s="207"/>
      <c r="F18" s="207">
        <f>SUM(F19:F22)</f>
        <v>2399284</v>
      </c>
    </row>
    <row r="19" spans="1:6" ht="15" customHeight="1" x14ac:dyDescent="0.2">
      <c r="A19" s="39" t="s">
        <v>222</v>
      </c>
      <c r="B19" s="79" t="s">
        <v>96</v>
      </c>
      <c r="C19" s="208">
        <v>0</v>
      </c>
      <c r="D19" s="208">
        <v>319552</v>
      </c>
      <c r="E19" s="208">
        <v>0</v>
      </c>
      <c r="F19" s="208">
        <v>293816</v>
      </c>
    </row>
    <row r="20" spans="1:6" ht="15" customHeight="1" x14ac:dyDescent="0.2">
      <c r="A20" s="39" t="s">
        <v>223</v>
      </c>
      <c r="B20" s="79" t="s">
        <v>98</v>
      </c>
      <c r="C20" s="208">
        <v>0</v>
      </c>
      <c r="D20" s="208">
        <v>636228</v>
      </c>
      <c r="E20" s="208">
        <v>0</v>
      </c>
      <c r="F20" s="208">
        <v>661226</v>
      </c>
    </row>
    <row r="21" spans="1:6" ht="15" customHeight="1" x14ac:dyDescent="0.2">
      <c r="A21" s="39" t="s">
        <v>224</v>
      </c>
      <c r="B21" s="79" t="s">
        <v>100</v>
      </c>
      <c r="C21" s="208">
        <v>0</v>
      </c>
      <c r="D21" s="208">
        <v>1205638</v>
      </c>
      <c r="E21" s="208">
        <v>0</v>
      </c>
      <c r="F21" s="208">
        <v>1444242</v>
      </c>
    </row>
    <row r="22" spans="1:6" ht="24.75" customHeight="1" x14ac:dyDescent="0.25">
      <c r="A22" s="167" t="s">
        <v>388</v>
      </c>
      <c r="B22" s="168" t="s">
        <v>389</v>
      </c>
      <c r="C22" s="209"/>
      <c r="D22" s="209"/>
      <c r="E22" s="209"/>
      <c r="F22" s="209"/>
    </row>
    <row r="23" spans="1:6" ht="15.75" customHeight="1" x14ac:dyDescent="0.25">
      <c r="A23" s="39" t="s">
        <v>225</v>
      </c>
      <c r="B23" s="79" t="s">
        <v>104</v>
      </c>
      <c r="C23" s="204">
        <v>148531</v>
      </c>
      <c r="D23" s="204"/>
      <c r="E23" s="204">
        <v>201232</v>
      </c>
      <c r="F23" s="204"/>
    </row>
    <row r="24" spans="1:6" s="14" customFormat="1" ht="25.5" customHeight="1" x14ac:dyDescent="0.2">
      <c r="A24" s="155" t="s">
        <v>383</v>
      </c>
      <c r="B24" s="160">
        <v>100</v>
      </c>
      <c r="C24" s="206">
        <f>C17-D18+C23</f>
        <v>664619</v>
      </c>
      <c r="D24" s="206"/>
      <c r="E24" s="206">
        <f>E17-F18+E23+F24</f>
        <v>901765</v>
      </c>
      <c r="F24" s="206"/>
    </row>
    <row r="25" spans="1:6" s="14" customFormat="1" ht="24.75" customHeight="1" x14ac:dyDescent="0.2">
      <c r="A25" s="155" t="s">
        <v>384</v>
      </c>
      <c r="B25" s="166">
        <v>110</v>
      </c>
      <c r="C25" s="206">
        <f>C26+C27+C28+C29+C30</f>
        <v>0</v>
      </c>
      <c r="D25" s="206"/>
      <c r="E25" s="206">
        <f>E26+E27+E28+E29+E30</f>
        <v>1599</v>
      </c>
      <c r="F25" s="206"/>
    </row>
    <row r="26" spans="1:6" ht="15.75" customHeight="1" x14ac:dyDescent="0.25">
      <c r="A26" s="39" t="s">
        <v>226</v>
      </c>
      <c r="B26" s="79">
        <v>120</v>
      </c>
      <c r="C26" s="204"/>
      <c r="D26" s="204"/>
      <c r="E26" s="204"/>
      <c r="F26" s="204"/>
    </row>
    <row r="27" spans="1:6" ht="15.75" customHeight="1" x14ac:dyDescent="0.25">
      <c r="A27" s="39" t="s">
        <v>227</v>
      </c>
      <c r="B27" s="79">
        <v>130</v>
      </c>
      <c r="C27" s="204"/>
      <c r="D27" s="204"/>
      <c r="E27" s="204"/>
      <c r="F27" s="204"/>
    </row>
    <row r="28" spans="1:6" ht="15.75" customHeight="1" x14ac:dyDescent="0.25">
      <c r="A28" s="39" t="s">
        <v>228</v>
      </c>
      <c r="B28" s="79">
        <v>140</v>
      </c>
      <c r="C28" s="204"/>
      <c r="D28" s="204"/>
      <c r="E28" s="204"/>
      <c r="F28" s="204"/>
    </row>
    <row r="29" spans="1:6" ht="15.75" customHeight="1" x14ac:dyDescent="0.25">
      <c r="A29" s="39" t="s">
        <v>229</v>
      </c>
      <c r="B29" s="79">
        <v>150</v>
      </c>
      <c r="C29" s="204"/>
      <c r="D29" s="204"/>
      <c r="E29" s="204">
        <v>1599</v>
      </c>
      <c r="F29" s="204"/>
    </row>
    <row r="30" spans="1:6" ht="15.75" customHeight="1" x14ac:dyDescent="0.25">
      <c r="A30" s="39" t="s">
        <v>230</v>
      </c>
      <c r="B30" s="79">
        <v>160</v>
      </c>
      <c r="C30" s="209"/>
      <c r="D30" s="209"/>
      <c r="E30" s="209"/>
      <c r="F30" s="209"/>
    </row>
    <row r="31" spans="1:6" s="14" customFormat="1" ht="26.25" customHeight="1" x14ac:dyDescent="0.2">
      <c r="A31" s="169" t="s">
        <v>390</v>
      </c>
      <c r="B31" s="165">
        <v>170</v>
      </c>
      <c r="C31" s="210">
        <f>C32+C33+C35+C34</f>
        <v>0</v>
      </c>
      <c r="D31" s="210">
        <f>D32+D33+D35+D34</f>
        <v>281750</v>
      </c>
      <c r="E31" s="210">
        <f>E32+E33+E35+E34</f>
        <v>0</v>
      </c>
      <c r="F31" s="210">
        <f>F32+F33+F35+F34</f>
        <v>330199</v>
      </c>
    </row>
    <row r="32" spans="1:6" ht="14.25" customHeight="1" x14ac:dyDescent="0.25">
      <c r="A32" s="39" t="s">
        <v>231</v>
      </c>
      <c r="B32" s="79">
        <v>180</v>
      </c>
      <c r="C32" s="211"/>
      <c r="D32" s="211">
        <v>279513</v>
      </c>
      <c r="E32" s="211"/>
      <c r="F32" s="211">
        <v>330199</v>
      </c>
    </row>
    <row r="33" spans="1:6" ht="16.5" customHeight="1" x14ac:dyDescent="0.25">
      <c r="A33" s="185" t="s">
        <v>385</v>
      </c>
      <c r="B33" s="186">
        <v>190</v>
      </c>
      <c r="C33" s="209"/>
      <c r="D33" s="209"/>
      <c r="E33" s="209"/>
      <c r="F33" s="209"/>
    </row>
    <row r="34" spans="1:6" ht="16.5" customHeight="1" x14ac:dyDescent="0.25">
      <c r="A34" s="39" t="s">
        <v>232</v>
      </c>
      <c r="B34" s="79">
        <v>200</v>
      </c>
      <c r="C34" s="204"/>
      <c r="D34" s="204">
        <v>2225</v>
      </c>
      <c r="E34" s="204"/>
      <c r="F34" s="204"/>
    </row>
    <row r="35" spans="1:6" ht="14.25" customHeight="1" x14ac:dyDescent="0.25">
      <c r="A35" s="39" t="s">
        <v>233</v>
      </c>
      <c r="B35" s="79">
        <v>210</v>
      </c>
      <c r="C35" s="204"/>
      <c r="D35" s="204">
        <v>12</v>
      </c>
      <c r="E35" s="204"/>
      <c r="F35" s="204"/>
    </row>
    <row r="36" spans="1:6" s="14" customFormat="1" ht="29.25" customHeight="1" x14ac:dyDescent="0.2">
      <c r="A36" s="155" t="s">
        <v>386</v>
      </c>
      <c r="B36" s="165">
        <v>220</v>
      </c>
      <c r="C36" s="206">
        <f>C24+C25+C31-D31</f>
        <v>382869</v>
      </c>
      <c r="D36" s="206"/>
      <c r="E36" s="206">
        <f>E24+E25+E31-F31</f>
        <v>573165</v>
      </c>
      <c r="F36" s="206"/>
    </row>
    <row r="37" spans="1:6" ht="18" customHeight="1" x14ac:dyDescent="0.25">
      <c r="A37" s="39" t="s">
        <v>234</v>
      </c>
      <c r="B37" s="79">
        <v>230</v>
      </c>
      <c r="C37" s="204"/>
      <c r="D37" s="204"/>
      <c r="E37" s="204"/>
      <c r="F37" s="204"/>
    </row>
    <row r="38" spans="1:6" s="14" customFormat="1" ht="26.25" customHeight="1" x14ac:dyDescent="0.2">
      <c r="A38" s="197" t="s">
        <v>391</v>
      </c>
      <c r="B38" s="198">
        <v>240</v>
      </c>
      <c r="C38" s="212">
        <f>C36+C37</f>
        <v>382869</v>
      </c>
      <c r="D38" s="212"/>
      <c r="E38" s="212">
        <f>E36+E37</f>
        <v>573165</v>
      </c>
      <c r="F38" s="212"/>
    </row>
    <row r="39" spans="1:6" ht="15.75" customHeight="1" x14ac:dyDescent="0.25">
      <c r="A39" s="39" t="s">
        <v>235</v>
      </c>
      <c r="B39" s="79">
        <v>250</v>
      </c>
      <c r="C39" s="204"/>
      <c r="D39" s="204">
        <v>36873</v>
      </c>
      <c r="E39" s="204"/>
      <c r="F39" s="213">
        <v>47525</v>
      </c>
    </row>
    <row r="40" spans="1:6" ht="15.75" customHeight="1" x14ac:dyDescent="0.25">
      <c r="A40" s="46" t="s">
        <v>236</v>
      </c>
      <c r="B40" s="83">
        <v>260</v>
      </c>
      <c r="C40" s="209"/>
      <c r="D40" s="204">
        <v>27679</v>
      </c>
      <c r="E40" s="209"/>
      <c r="F40" s="213">
        <v>42051</v>
      </c>
    </row>
    <row r="41" spans="1:6" s="14" customFormat="1" ht="24.75" customHeight="1" x14ac:dyDescent="0.2">
      <c r="A41" s="197" t="s">
        <v>387</v>
      </c>
      <c r="B41" s="198">
        <v>270</v>
      </c>
      <c r="C41" s="210">
        <f>C38-D39-D40</f>
        <v>318317</v>
      </c>
      <c r="D41" s="210" t="s">
        <v>403</v>
      </c>
      <c r="E41" s="214">
        <f>E38-F39-F40</f>
        <v>483589</v>
      </c>
      <c r="F41" s="210"/>
    </row>
    <row r="42" spans="1:6" x14ac:dyDescent="0.2">
      <c r="A42" s="84"/>
      <c r="B42" s="85"/>
      <c r="C42" s="84"/>
      <c r="D42" s="84"/>
      <c r="E42" s="84"/>
      <c r="F42" s="84"/>
    </row>
    <row r="43" spans="1:6" x14ac:dyDescent="0.2">
      <c r="A43" s="86"/>
      <c r="B43" s="87"/>
      <c r="C43" s="84"/>
      <c r="E43" s="84"/>
      <c r="F43" s="84"/>
    </row>
    <row r="44" spans="1:6" x14ac:dyDescent="0.2">
      <c r="A44" s="86"/>
      <c r="B44" s="87"/>
      <c r="C44" s="84"/>
      <c r="E44" s="84"/>
      <c r="F44" s="84"/>
    </row>
    <row r="45" spans="1:6" x14ac:dyDescent="0.2">
      <c r="A45" s="86"/>
      <c r="B45" s="87"/>
      <c r="C45" s="84"/>
      <c r="E45" s="84"/>
      <c r="F45" s="84"/>
    </row>
  </sheetData>
  <protectedRanges>
    <protectedRange sqref="E37:F40" name="Диапазон12_3"/>
    <protectedRange sqref="E26:F30" name="Диапазон10_3"/>
    <protectedRange sqref="E22:F23" name="Диапазон9_3"/>
    <protectedRange sqref="E32:F35" name="Диапазон11_3"/>
    <protectedRange sqref="C37:D40" name="Диапазон12_2_2"/>
    <protectedRange sqref="C26:D30" name="Диапазон10_2_2"/>
    <protectedRange sqref="C10:F14" name="Диапазон7_2_2"/>
    <protectedRange sqref="C22:D23 C19:F21" name="Диапазон9_2_2"/>
    <protectedRange sqref="C32:D35" name="Диапазон11_2_2"/>
  </protectedRanges>
  <mergeCells count="1">
    <mergeCell ref="E1:F1"/>
  </mergeCells>
  <phoneticPr fontId="8" type="noConversion"/>
  <pageMargins left="0.39370078740157483" right="0.19685039370078741" top="0.47244094488188981" bottom="0.35433070866141736" header="0.51181102362204722" footer="0.51181102362204722"/>
  <pageSetup paperSize="9" scale="9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7" workbookViewId="0">
      <selection activeCell="F18" sqref="F18"/>
    </sheetView>
  </sheetViews>
  <sheetFormatPr defaultRowHeight="12.75" x14ac:dyDescent="0.2"/>
  <cols>
    <col min="1" max="1" width="56.7109375" customWidth="1"/>
    <col min="3" max="3" width="12.7109375" customWidth="1"/>
    <col min="4" max="4" width="21" hidden="1" customWidth="1"/>
    <col min="5" max="5" width="10" customWidth="1"/>
  </cols>
  <sheetData>
    <row r="1" spans="1:5" ht="14.25" x14ac:dyDescent="0.2">
      <c r="A1" s="115" t="s">
        <v>362</v>
      </c>
    </row>
    <row r="3" spans="1:5" ht="15" x14ac:dyDescent="0.25">
      <c r="A3" s="72" t="s">
        <v>237</v>
      </c>
    </row>
    <row r="4" spans="1:5" x14ac:dyDescent="0.2">
      <c r="D4" t="s">
        <v>411</v>
      </c>
    </row>
    <row r="5" spans="1:5" x14ac:dyDescent="0.2">
      <c r="A5" s="26"/>
      <c r="B5" s="19"/>
      <c r="C5" s="27"/>
      <c r="D5" s="88"/>
      <c r="E5" s="28"/>
    </row>
    <row r="6" spans="1:5" x14ac:dyDescent="0.2">
      <c r="A6" s="29"/>
      <c r="B6" s="20"/>
      <c r="C6" s="29"/>
      <c r="D6" s="24"/>
      <c r="E6" s="21"/>
    </row>
    <row r="7" spans="1:5" ht="12.75" customHeight="1" x14ac:dyDescent="0.2">
      <c r="A7" s="15"/>
      <c r="B7" s="174" t="s">
        <v>68</v>
      </c>
      <c r="C7" s="172" t="s">
        <v>238</v>
      </c>
      <c r="D7" s="234" t="s">
        <v>393</v>
      </c>
      <c r="E7" s="172" t="s">
        <v>239</v>
      </c>
    </row>
    <row r="8" spans="1:5" x14ac:dyDescent="0.2">
      <c r="A8" s="30" t="s">
        <v>71</v>
      </c>
      <c r="B8" s="175" t="s">
        <v>72</v>
      </c>
      <c r="C8" s="173" t="s">
        <v>240</v>
      </c>
      <c r="D8" s="235"/>
      <c r="E8" s="173" t="s">
        <v>241</v>
      </c>
    </row>
    <row r="9" spans="1:5" x14ac:dyDescent="0.2">
      <c r="A9" s="30"/>
      <c r="B9" s="30"/>
      <c r="C9" s="173" t="s">
        <v>242</v>
      </c>
      <c r="D9" s="236"/>
      <c r="E9" s="89"/>
    </row>
    <row r="10" spans="1:5" x14ac:dyDescent="0.2">
      <c r="A10" s="90" t="s">
        <v>243</v>
      </c>
      <c r="B10" s="91">
        <v>280</v>
      </c>
      <c r="C10" s="91">
        <v>47525</v>
      </c>
      <c r="D10" s="91"/>
      <c r="E10" s="91">
        <v>53501</v>
      </c>
    </row>
    <row r="11" spans="1:5" x14ac:dyDescent="0.2">
      <c r="A11" s="58" t="s">
        <v>244</v>
      </c>
      <c r="B11" s="91">
        <v>290</v>
      </c>
      <c r="C11" s="91">
        <v>180692</v>
      </c>
      <c r="D11" s="91">
        <v>439</v>
      </c>
      <c r="E11" s="91">
        <v>246625</v>
      </c>
    </row>
    <row r="12" spans="1:5" ht="25.5" x14ac:dyDescent="0.2">
      <c r="A12" s="170" t="s">
        <v>392</v>
      </c>
      <c r="B12" s="171">
        <v>291</v>
      </c>
      <c r="C12" s="91">
        <v>14400</v>
      </c>
      <c r="D12" s="91"/>
      <c r="E12" s="91">
        <v>49</v>
      </c>
    </row>
    <row r="13" spans="1:5" x14ac:dyDescent="0.2">
      <c r="A13" s="71" t="s">
        <v>245</v>
      </c>
      <c r="B13" s="92">
        <v>300</v>
      </c>
      <c r="C13" s="91">
        <v>42051</v>
      </c>
      <c r="D13" s="91"/>
      <c r="E13" s="91">
        <v>4100</v>
      </c>
    </row>
    <row r="14" spans="1:5" x14ac:dyDescent="0.2">
      <c r="A14" s="58" t="s">
        <v>405</v>
      </c>
      <c r="B14" s="91">
        <v>310</v>
      </c>
      <c r="C14" s="91">
        <v>5838889</v>
      </c>
      <c r="D14" s="91"/>
      <c r="E14" s="91">
        <v>4547820</v>
      </c>
    </row>
    <row r="15" spans="1:5" x14ac:dyDescent="0.2">
      <c r="A15" s="58" t="s">
        <v>406</v>
      </c>
      <c r="B15" s="91">
        <v>320</v>
      </c>
      <c r="C15" s="91">
        <v>12397113</v>
      </c>
      <c r="D15" s="91"/>
      <c r="E15" s="91">
        <v>12262501</v>
      </c>
    </row>
    <row r="16" spans="1:5" x14ac:dyDescent="0.2">
      <c r="A16" s="58" t="s">
        <v>216</v>
      </c>
      <c r="B16" s="91">
        <v>321</v>
      </c>
      <c r="C16" s="91"/>
      <c r="D16" s="91"/>
      <c r="E16" s="91"/>
    </row>
    <row r="17" spans="1:5" x14ac:dyDescent="0.2">
      <c r="A17" s="58" t="s">
        <v>246</v>
      </c>
      <c r="B17" s="91">
        <v>330</v>
      </c>
      <c r="C17" s="91"/>
      <c r="D17" s="91"/>
      <c r="E17" s="91"/>
    </row>
    <row r="18" spans="1:5" x14ac:dyDescent="0.2">
      <c r="A18" s="58" t="s">
        <v>30</v>
      </c>
      <c r="B18" s="91">
        <v>340</v>
      </c>
      <c r="C18" s="91">
        <v>4000</v>
      </c>
      <c r="D18" s="91"/>
      <c r="E18" s="91">
        <v>7887</v>
      </c>
    </row>
    <row r="19" spans="1:5" x14ac:dyDescent="0.2">
      <c r="A19" s="58" t="s">
        <v>247</v>
      </c>
      <c r="B19" s="91">
        <v>350</v>
      </c>
      <c r="C19" s="91">
        <v>58906</v>
      </c>
      <c r="D19" s="91">
        <v>47</v>
      </c>
      <c r="E19" s="91">
        <v>106709</v>
      </c>
    </row>
    <row r="20" spans="1:5" x14ac:dyDescent="0.2">
      <c r="A20" s="58" t="s">
        <v>248</v>
      </c>
      <c r="B20" s="91">
        <v>360</v>
      </c>
      <c r="C20" s="91">
        <v>104756</v>
      </c>
      <c r="D20" s="91">
        <v>12712</v>
      </c>
      <c r="E20" s="91">
        <v>115191</v>
      </c>
    </row>
    <row r="21" spans="1:5" x14ac:dyDescent="0.2">
      <c r="A21" s="71" t="s">
        <v>249</v>
      </c>
      <c r="B21" s="25">
        <v>370</v>
      </c>
      <c r="C21" s="91"/>
      <c r="D21" s="91"/>
      <c r="E21" s="91"/>
    </row>
    <row r="22" spans="1:5" x14ac:dyDescent="0.2">
      <c r="A22" s="71" t="s">
        <v>250</v>
      </c>
      <c r="B22" s="92">
        <v>380</v>
      </c>
      <c r="C22" s="91"/>
      <c r="D22" s="91"/>
      <c r="E22" s="91"/>
    </row>
    <row r="23" spans="1:5" x14ac:dyDescent="0.2">
      <c r="A23" s="71" t="s">
        <v>32</v>
      </c>
      <c r="B23" s="92">
        <v>390</v>
      </c>
      <c r="C23" s="91"/>
      <c r="D23" s="91"/>
      <c r="E23" s="91"/>
    </row>
    <row r="24" spans="1:5" x14ac:dyDescent="0.2">
      <c r="A24" s="71" t="s">
        <v>251</v>
      </c>
      <c r="B24" s="25">
        <v>400</v>
      </c>
      <c r="C24" s="91">
        <v>2307</v>
      </c>
      <c r="D24" s="91"/>
      <c r="E24" s="91">
        <v>2307</v>
      </c>
    </row>
    <row r="25" spans="1:5" x14ac:dyDescent="0.2">
      <c r="A25" s="71" t="s">
        <v>252</v>
      </c>
      <c r="B25" s="92">
        <v>410</v>
      </c>
      <c r="C25" s="91">
        <v>254617</v>
      </c>
      <c r="D25" s="91"/>
      <c r="E25" s="91">
        <v>243965</v>
      </c>
    </row>
    <row r="26" spans="1:5" x14ac:dyDescent="0.2">
      <c r="A26" s="71" t="s">
        <v>253</v>
      </c>
      <c r="B26" s="25">
        <v>420</v>
      </c>
      <c r="C26" s="91">
        <v>295291</v>
      </c>
      <c r="D26" s="91">
        <v>3354</v>
      </c>
      <c r="E26" s="91">
        <v>287790</v>
      </c>
    </row>
    <row r="27" spans="1:5" x14ac:dyDescent="0.2">
      <c r="A27" s="71" t="s">
        <v>254</v>
      </c>
      <c r="B27" s="25">
        <v>430</v>
      </c>
      <c r="C27" s="91">
        <v>90935</v>
      </c>
      <c r="D27" s="91">
        <v>81</v>
      </c>
      <c r="E27" s="91">
        <v>87164</v>
      </c>
    </row>
    <row r="28" spans="1:5" x14ac:dyDescent="0.2">
      <c r="A28" s="71" t="s">
        <v>255</v>
      </c>
      <c r="B28" s="92">
        <v>440</v>
      </c>
      <c r="C28" s="91">
        <v>406901</v>
      </c>
      <c r="D28" s="91">
        <v>8965</v>
      </c>
      <c r="E28" s="91">
        <v>435938</v>
      </c>
    </row>
    <row r="29" spans="1:5" x14ac:dyDescent="0.2">
      <c r="A29" s="71" t="s">
        <v>256</v>
      </c>
      <c r="B29" s="25">
        <v>450</v>
      </c>
      <c r="C29" s="91"/>
      <c r="D29" s="91"/>
      <c r="E29" s="91"/>
    </row>
    <row r="30" spans="1:5" x14ac:dyDescent="0.2">
      <c r="A30" s="71" t="s">
        <v>257</v>
      </c>
      <c r="B30" s="25">
        <v>460</v>
      </c>
      <c r="C30" s="91"/>
      <c r="D30" s="91"/>
      <c r="E30" s="91"/>
    </row>
    <row r="31" spans="1:5" x14ac:dyDescent="0.2">
      <c r="A31" s="71" t="s">
        <v>258</v>
      </c>
      <c r="B31" s="25">
        <v>470</v>
      </c>
      <c r="C31" s="91"/>
      <c r="D31" s="91"/>
      <c r="E31" s="91">
        <v>31807</v>
      </c>
    </row>
    <row r="32" spans="1:5" s="14" customFormat="1" x14ac:dyDescent="0.2">
      <c r="A32" s="199" t="s">
        <v>259</v>
      </c>
      <c r="B32" s="32">
        <v>480</v>
      </c>
      <c r="C32" s="200">
        <f>C10+C11+C13+C14+C15+C16+C17+C18+C19+C20+C21+C22+C23+C24+C25+C26+C27+C28+C29+C30+C31</f>
        <v>19723983</v>
      </c>
      <c r="D32" s="200">
        <f>D10+D11+D13+D14+D15+D16+D17+D18+D19+D20+D21+D22+D23+D24+D25+D26+D27+D28+D29+D30+D31</f>
        <v>25598</v>
      </c>
      <c r="E32" s="200">
        <f>E10+E11+E13+E14+E15+E16+E17+E18+E19+E20+E21+E22+E23+E24+E25+E26+E27+E28+E29+E30+E31</f>
        <v>18433305</v>
      </c>
    </row>
    <row r="33" spans="1:5" x14ac:dyDescent="0.2">
      <c r="A33" s="5"/>
      <c r="B33" s="5"/>
      <c r="C33" s="38"/>
      <c r="D33" s="38"/>
      <c r="E33" s="38"/>
    </row>
    <row r="34" spans="1:5" x14ac:dyDescent="0.2">
      <c r="A34" s="5"/>
      <c r="B34" s="5"/>
      <c r="C34" s="38"/>
      <c r="D34" s="38"/>
      <c r="E34" s="38"/>
    </row>
    <row r="37" spans="1:5" x14ac:dyDescent="0.2">
      <c r="A37" s="14" t="s">
        <v>194</v>
      </c>
    </row>
    <row r="38" spans="1:5" x14ac:dyDescent="0.2">
      <c r="A38" s="14"/>
    </row>
    <row r="39" spans="1:5" x14ac:dyDescent="0.2">
      <c r="A39" s="14"/>
    </row>
    <row r="40" spans="1:5" x14ac:dyDescent="0.2">
      <c r="A40" s="14"/>
    </row>
    <row r="41" spans="1:5" x14ac:dyDescent="0.2">
      <c r="A41" s="14" t="s">
        <v>195</v>
      </c>
    </row>
    <row r="42" spans="1:5" x14ac:dyDescent="0.2">
      <c r="A42" s="14"/>
    </row>
    <row r="43" spans="1:5" x14ac:dyDescent="0.2">
      <c r="A43" s="5"/>
      <c r="B43" s="5"/>
      <c r="C43" s="5"/>
      <c r="D43" s="5"/>
      <c r="E43" s="5"/>
    </row>
    <row r="44" spans="1:5" x14ac:dyDescent="0.2">
      <c r="A44" s="5"/>
      <c r="B44" s="5"/>
      <c r="C44" s="5"/>
      <c r="D44" s="5"/>
      <c r="E44" s="5"/>
    </row>
    <row r="48" spans="1:5" x14ac:dyDescent="0.2">
      <c r="B48" s="5"/>
    </row>
    <row r="49" spans="1:2" x14ac:dyDescent="0.2">
      <c r="A49" s="203"/>
      <c r="B49" s="5"/>
    </row>
    <row r="50" spans="1:2" x14ac:dyDescent="0.2">
      <c r="A50" s="203"/>
      <c r="B50" s="5"/>
    </row>
    <row r="51" spans="1:2" x14ac:dyDescent="0.2">
      <c r="A51" s="202"/>
      <c r="B51" s="5"/>
    </row>
  </sheetData>
  <mergeCells count="1">
    <mergeCell ref="D7:D9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ITC</cp:lastModifiedBy>
  <cp:lastPrinted>2015-10-27T04:36:07Z</cp:lastPrinted>
  <dcterms:created xsi:type="dcterms:W3CDTF">2008-04-14T04:14:41Z</dcterms:created>
  <dcterms:modified xsi:type="dcterms:W3CDTF">2015-10-29T04:20:26Z</dcterms:modified>
</cp:coreProperties>
</file>